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50" windowWidth="15330" windowHeight="4440" firstSheet="1" activeTab="1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一覧表!$A$1:$L$39</definedName>
    <definedName name="_xlnm.Print_Area" localSheetId="2">'一覧表 (2)'!$C$1:$L$33</definedName>
    <definedName name="_xlnm.Print_Area" localSheetId="3">'一覧表 (3)'!$A$1:$L$33</definedName>
    <definedName name="_xlnm.Print_Area" localSheetId="0">観測井一覧表!$A$1:$L$31</definedName>
  </definedNames>
  <calcPr calcId="145621"/>
</workbook>
</file>

<file path=xl/calcChain.xml><?xml version="1.0" encoding="utf-8"?>
<calcChain xmlns="http://schemas.openxmlformats.org/spreadsheetml/2006/main">
  <c r="M16" i="4" l="1"/>
  <c r="M15" i="4"/>
  <c r="M14" i="4"/>
  <c r="M13" i="4"/>
  <c r="H11" i="5" l="1"/>
  <c r="H10" i="5"/>
  <c r="H9" i="5"/>
  <c r="H8" i="5"/>
  <c r="H7" i="5"/>
  <c r="H6" i="5"/>
  <c r="F17" i="4" l="1"/>
  <c r="H17" i="4"/>
  <c r="L17" i="4"/>
  <c r="M17" i="4" l="1"/>
  <c r="I17" i="4"/>
  <c r="G17" i="4"/>
  <c r="L24" i="8"/>
  <c r="M24" i="8" s="1"/>
  <c r="H23" i="5" l="1"/>
  <c r="I23" i="5" s="1"/>
  <c r="H19" i="4" l="1"/>
  <c r="I19" i="4" s="1"/>
  <c r="L24" i="4"/>
  <c r="M24" i="4" s="1"/>
  <c r="H24" i="4"/>
  <c r="I24" i="4" s="1"/>
  <c r="F24" i="4"/>
  <c r="G24" i="4" s="1"/>
  <c r="F13" i="4" l="1"/>
  <c r="G13" i="4" s="1"/>
  <c r="H13" i="4"/>
  <c r="I13" i="4" s="1"/>
  <c r="L13" i="4"/>
  <c r="F14" i="4"/>
  <c r="G14" i="4" s="1"/>
  <c r="H14" i="4"/>
  <c r="I14" i="4" s="1"/>
  <c r="L14" i="4"/>
  <c r="F15" i="4"/>
  <c r="G15" i="4" s="1"/>
  <c r="H15" i="4"/>
  <c r="I15" i="4" s="1"/>
  <c r="L15" i="4"/>
  <c r="F16" i="4"/>
  <c r="G16" i="4" s="1"/>
  <c r="H16" i="4"/>
  <c r="I16" i="4" s="1"/>
  <c r="L16" i="4"/>
  <c r="F18" i="4"/>
  <c r="G18" i="4" s="1"/>
  <c r="H18" i="4"/>
  <c r="I18" i="4" s="1"/>
  <c r="L18" i="4"/>
  <c r="M18" i="4" s="1"/>
  <c r="F19" i="4"/>
  <c r="G19" i="4" s="1"/>
  <c r="L19" i="4"/>
  <c r="M19" i="4" s="1"/>
  <c r="F21" i="4"/>
  <c r="G21" i="4" s="1"/>
  <c r="H21" i="4"/>
  <c r="I21" i="4" s="1"/>
  <c r="L21" i="4"/>
  <c r="M21" i="4" s="1"/>
  <c r="F22" i="4"/>
  <c r="G22" i="4" s="1"/>
  <c r="H22" i="4"/>
  <c r="I22" i="4" s="1"/>
  <c r="L22" i="4"/>
  <c r="M22" i="4" s="1"/>
  <c r="F23" i="4"/>
  <c r="G23" i="4" s="1"/>
  <c r="H23" i="4"/>
  <c r="I23" i="4" s="1"/>
  <c r="L23" i="4"/>
  <c r="M23" i="4" s="1"/>
  <c r="G25" i="4" l="1"/>
  <c r="I20" i="4"/>
  <c r="G20" i="4"/>
  <c r="I25" i="4"/>
  <c r="G26" i="4" l="1"/>
  <c r="I26" i="4"/>
  <c r="H24" i="5" l="1"/>
  <c r="I24" i="5" s="1"/>
  <c r="H22" i="5" l="1"/>
  <c r="I22" i="5" s="1"/>
  <c r="H21" i="5"/>
  <c r="I21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H13" i="5"/>
  <c r="I13" i="5" s="1"/>
  <c r="L23" i="8"/>
  <c r="M23" i="8" s="1"/>
  <c r="L22" i="8"/>
  <c r="M22" i="8" s="1"/>
  <c r="L21" i="8"/>
  <c r="M21" i="8" s="1"/>
  <c r="L19" i="8"/>
  <c r="M19" i="8" s="1"/>
  <c r="L18" i="8"/>
  <c r="M18" i="8" s="1"/>
  <c r="L17" i="8"/>
  <c r="M17" i="8" s="1"/>
  <c r="L16" i="8"/>
  <c r="M16" i="8" s="1"/>
  <c r="L15" i="8"/>
  <c r="M15" i="8" s="1"/>
  <c r="L14" i="8"/>
  <c r="M14" i="8" s="1"/>
  <c r="L13" i="8"/>
  <c r="L11" i="8"/>
  <c r="L10" i="8"/>
  <c r="L9" i="8"/>
  <c r="L8" i="8"/>
  <c r="L7" i="8"/>
  <c r="L6" i="8"/>
  <c r="M13" i="8"/>
  <c r="L11" i="4"/>
  <c r="L10" i="4"/>
  <c r="L9" i="4"/>
  <c r="L8" i="4"/>
  <c r="L7" i="4"/>
  <c r="L6" i="4"/>
  <c r="H11" i="4"/>
  <c r="H10" i="4"/>
  <c r="H9" i="4"/>
  <c r="H8" i="4"/>
  <c r="H7" i="4"/>
  <c r="H6" i="4"/>
  <c r="F11" i="4"/>
  <c r="F10" i="4"/>
  <c r="F9" i="4"/>
  <c r="F8" i="4"/>
  <c r="F7" i="4"/>
  <c r="F6" i="4"/>
  <c r="I14" i="5"/>
  <c r="I25" i="5" l="1"/>
  <c r="M25" i="8"/>
  <c r="M20" i="8"/>
  <c r="I20" i="5"/>
  <c r="M26" i="8" l="1"/>
  <c r="I26" i="5"/>
</calcChain>
</file>

<file path=xl/sharedStrings.xml><?xml version="1.0" encoding="utf-8"?>
<sst xmlns="http://schemas.openxmlformats.org/spreadsheetml/2006/main" count="756" uniqueCount="267">
  <si>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</si>
  <si>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</si>
  <si>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</si>
  <si>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</si>
  <si>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</si>
  <si>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</si>
  <si>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</si>
  <si>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</si>
  <si>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</si>
  <si>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</si>
  <si>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</si>
  <si>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</si>
  <si>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</si>
  <si>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</si>
  <si>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</si>
  <si>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</si>
  <si>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</si>
  <si>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</si>
  <si>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</si>
  <si>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</si>
  <si>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</si>
  <si>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</si>
  <si>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</si>
  <si>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</si>
  <si>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</si>
  <si>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</si>
  <si>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</si>
  <si>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4.3アルカリ度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</si>
  <si>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</si>
  <si>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</si>
  <si>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</si>
  <si>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</si>
  <si>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</si>
  <si>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</si>
  <si>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</si>
  <si>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</si>
  <si>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</si>
  <si>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</si>
  <si>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</si>
  <si>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</si>
  <si>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</si>
  <si>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</si>
  <si>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</si>
  <si>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</si>
  <si>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</si>
  <si>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</si>
  <si>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</si>
  <si>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</si>
  <si>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</si>
  <si>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</si>
  <si>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</si>
  <si>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</si>
  <si>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</si>
  <si>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</si>
  <si>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</si>
  <si>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</si>
  <si>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</si>
  <si>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</si>
  <si>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</si>
  <si>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</si>
  <si>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</si>
  <si>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</si>
  <si>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</si>
  <si>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</si>
  <si>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</si>
  <si>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</si>
  <si>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</si>
  <si>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</si>
  <si>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</si>
  <si>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</si>
  <si>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</si>
  <si>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</si>
  <si>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</si>
  <si>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</si>
  <si>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</si>
  <si>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</si>
  <si>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</si>
  <si>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</si>
  <si>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</si>
  <si>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</si>
  <si>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</si>
  <si>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</si>
  <si>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採水深度(ｍ)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</si>
  <si>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</si>
  <si>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</si>
  <si>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</si>
  <si>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</si>
  <si>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</si>
  <si>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</si>
  <si>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</si>
  <si>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</si>
  <si>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</si>
  <si>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</si>
  <si>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</si>
  <si>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</si>
  <si>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※</t>
  </si>
  <si>
    <t>(建設省)</t>
  </si>
  <si>
    <t>府県</t>
  </si>
  <si>
    <t>市町村</t>
  </si>
  <si>
    <r>
      <t>地盤高</t>
    </r>
    <r>
      <rPr>
        <vertAlign val="superscript"/>
        <sz val="9"/>
        <rFont val="ＭＳ 明朝"/>
        <family val="1"/>
        <charset val="128"/>
      </rPr>
      <t>※1</t>
    </r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</si>
  <si>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</si>
  <si>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</si>
  <si>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</si>
  <si>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</si>
  <si>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</si>
  <si>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</si>
  <si>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</si>
  <si>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</si>
  <si>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</si>
  <si>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</si>
  <si>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</si>
  <si>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</si>
  <si>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</si>
  <si>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</si>
  <si>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</si>
  <si>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</si>
  <si>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</si>
  <si>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</si>
  <si>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</si>
  <si>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</si>
  <si>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</si>
  <si>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</si>
  <si>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</si>
  <si>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</si>
  <si>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</si>
  <si>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</si>
  <si>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</si>
  <si>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</si>
  <si>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</si>
  <si>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</si>
  <si>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</si>
  <si>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</si>
  <si>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</si>
  <si>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</si>
  <si>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</si>
  <si>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</si>
  <si>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</si>
  <si>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</si>
  <si>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</si>
  <si>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</si>
  <si>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</si>
  <si>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</si>
  <si>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</si>
  <si>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</si>
  <si>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</si>
  <si>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</si>
  <si>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</si>
  <si>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</si>
  <si>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</si>
  <si>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</si>
  <si>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</si>
  <si>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</si>
  <si>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</si>
  <si>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</si>
  <si>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</si>
  <si>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</si>
  <si>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</si>
  <si>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</si>
  <si>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</si>
  <si>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</si>
  <si>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</si>
  <si>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</si>
  <si>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</si>
  <si>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</si>
  <si>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</si>
  <si>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</si>
  <si>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</si>
  <si>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</si>
  <si>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</si>
  <si>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</si>
  <si>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</si>
  <si>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</si>
  <si>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</si>
  <si>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</si>
  <si>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※　　○；これまでに収録してきた観測井（大阪市内）　　●；1997年度から新たに収録した観測井　　◎；1998年度から新たに収録する観測井</t>
  </si>
  <si>
    <t>※-1  T･P (m)</t>
  </si>
  <si>
    <t>※　赤外線分析法　？</t>
    <rPh sb="2" eb="5">
      <t>セキガイセン</t>
    </rPh>
    <rPh sb="5" eb="7">
      <t>ブンセキ</t>
    </rPh>
    <rPh sb="7" eb="8">
      <t>ホウ</t>
    </rPh>
    <phoneticPr fontId="3"/>
  </si>
  <si>
    <t>※　HCO3- は4.3アルカリ度×1.22 で計算したものを使用</t>
    <rPh sb="16" eb="17">
      <t>ド</t>
    </rPh>
    <rPh sb="24" eb="25">
      <t>ケイ</t>
    </rPh>
    <rPh sb="25" eb="26">
      <t>サン</t>
    </rPh>
    <rPh sb="31" eb="33">
      <t>シヨウ</t>
    </rPh>
    <phoneticPr fontId="3"/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</si>
  <si>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</si>
  <si>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</si>
  <si>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</si>
  <si>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</si>
  <si>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</si>
  <si>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</si>
  <si>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</si>
  <si>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</si>
  <si>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506041286606470</t>
    <phoneticPr fontId="3"/>
  </si>
  <si>
    <t>506041286606400</t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</si>
  <si>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</si>
  <si>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</si>
  <si>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</si>
  <si>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</si>
  <si>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</si>
  <si>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</si>
  <si>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</si>
  <si>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</si>
  <si>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</si>
  <si>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</si>
  <si>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</si>
  <si>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</si>
  <si>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</si>
  <si>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</si>
  <si>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</si>
  <si>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</si>
  <si>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</si>
  <si>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</si>
  <si>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</si>
  <si>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</si>
  <si>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</si>
  <si>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</si>
  <si>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</si>
  <si>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</si>
  <si>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</si>
  <si>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</si>
  <si>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</si>
  <si>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</si>
  <si>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</si>
  <si>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</si>
  <si>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</si>
  <si>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</si>
  <si>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</si>
  <si>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</si>
  <si>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</si>
  <si>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</si>
  <si>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</si>
  <si>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</si>
  <si>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</si>
  <si>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</si>
  <si>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</si>
  <si>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 ※</t>
    </r>
    <phoneticPr fontId="3"/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</si>
  <si>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</si>
  <si>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</si>
  <si>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</si>
  <si>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　地下水位（前）</t>
    <rPh sb="6" eb="7">
      <t>ゼン</t>
    </rPh>
    <phoneticPr fontId="3"/>
  </si>
  <si>
    <t>　地下水位（後）</t>
    <rPh sb="6" eb="7">
      <t>ゴ</t>
    </rPh>
    <phoneticPr fontId="3"/>
  </si>
  <si>
    <t>　ｐＨ測定水温</t>
    <rPh sb="3" eb="5">
      <t>ソクテイ</t>
    </rPh>
    <rPh sb="5" eb="7">
      <t>スイオン</t>
    </rPh>
    <phoneticPr fontId="3"/>
  </si>
  <si>
    <t>(at ℃)</t>
  </si>
  <si>
    <t>&lt;0.01</t>
  </si>
  <si>
    <t>&lt;1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</si>
  <si>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</si>
  <si>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</si>
  <si>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</si>
  <si>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</si>
  <si>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</si>
  <si>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</si>
  <si>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</si>
  <si>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</si>
  <si>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</si>
  <si>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</si>
  <si>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t>2014年8月廃止</t>
    <rPh sb="4" eb="5">
      <t>ネン</t>
    </rPh>
    <rPh sb="6" eb="7">
      <t>ガツ</t>
    </rPh>
    <rPh sb="7" eb="9">
      <t>ハイシ</t>
    </rPh>
    <phoneticPr fontId="3"/>
  </si>
  <si>
    <t>水質年表（平成26年）</t>
    <phoneticPr fontId="3"/>
  </si>
  <si>
    <t>-</t>
    <phoneticPr fontId="3"/>
  </si>
  <si>
    <t xml:space="preserve">水質年表 （平成26年度） </t>
    <phoneticPr fontId="3"/>
  </si>
  <si>
    <t xml:space="preserve">水質年表 （平成26年度） </t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</si>
  <si>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</si>
  <si>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</si>
  <si>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</si>
  <si>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</si>
  <si>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</si>
  <si>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</si>
  <si>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</si>
  <si>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</si>
  <si>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</si>
  <si>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</si>
  <si>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</si>
  <si>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</si>
  <si>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水涸れのため測定できず</t>
    <rPh sb="0" eb="1">
      <t>ミズ</t>
    </rPh>
    <rPh sb="1" eb="2">
      <t>カ</t>
    </rPh>
    <rPh sb="6" eb="8">
      <t>ソクテイ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</si>
</sst>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0"/>
    <numFmt numFmtId="184" formatCode="\ \ \ \ 0.00"/>
    <numFmt numFmtId="185" formatCode="\ \ \ 0.00"/>
    <numFmt numFmtId="186" formatCode="\ \ 0.00"/>
    <numFmt numFmtId="187" formatCode="\ \ 0.0"/>
    <numFmt numFmtId="188" formatCode="\ \ \ 0.0"/>
    <numFmt numFmtId="189" formatCode="[$-411]ge\.m\.d;@"/>
    <numFmt numFmtId="190" formatCode="0_);[Red]\(0\)"/>
    <numFmt numFmtId="191" formatCode="[&lt;10]0.0;[&gt;=10]0;General"/>
    <numFmt numFmtId="192" formatCode="0.0E+00"/>
    <numFmt numFmtId="193" formatCode="[&lt;0.1]0.000;[&lt;1]0.00;0.0"/>
    <numFmt numFmtId="194" formatCode="[&lt;1]0.00;[&lt;10]0.0;0"/>
    <numFmt numFmtId="195" formatCode="[&lt;10]0.00;[&lt;100]0.0;0"/>
    <numFmt numFmtId="196" formatCode="[&lt;1]0.00;[&lt;10]0.0;0.0"/>
    <numFmt numFmtId="197" formatCode="[&lt;1]0.0;[&lt;10]0;0"/>
    <numFmt numFmtId="198" formatCode="[&lt;100]0.0;[&gt;=100]0;General"/>
    <numFmt numFmtId="199" formatCode="[&lt;100]0.0;[&gt;=10]0;General"/>
    <numFmt numFmtId="200" formatCode="[&lt;100]0;0"/>
    <numFmt numFmtId="201" formatCode="[&lt;10]0.0;[&gt;=10]0"/>
    <numFmt numFmtId="202" formatCode="[&lt;100]0.0;[&gt;=100]0"/>
    <numFmt numFmtId="203" formatCode="[&lt;100]0.0;[&gt;=10]0"/>
  </numFmts>
  <fonts count="22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3">
    <xf numFmtId="0" fontId="0" fillId="0" borderId="0" xfId="0"/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5" fontId="8" fillId="2" borderId="10" xfId="0" applyNumberFormat="1" applyFont="1" applyFill="1" applyBorder="1" applyAlignment="1">
      <alignment horizontal="left"/>
    </xf>
    <xf numFmtId="187" fontId="8" fillId="2" borderId="10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vertical="center"/>
    </xf>
    <xf numFmtId="185" fontId="8" fillId="0" borderId="10" xfId="0" quotePrefix="1" applyNumberFormat="1" applyFont="1" applyFill="1" applyBorder="1" applyAlignment="1">
      <alignment horizontal="left"/>
    </xf>
    <xf numFmtId="187" fontId="8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185" fontId="8" fillId="0" borderId="10" xfId="0" applyNumberFormat="1" applyFont="1" applyFill="1" applyBorder="1" applyAlignment="1">
      <alignment horizontal="left"/>
    </xf>
    <xf numFmtId="188" fontId="8" fillId="0" borderId="10" xfId="0" applyNumberFormat="1" applyFont="1" applyFill="1" applyBorder="1" applyAlignment="1">
      <alignment horizontal="left"/>
    </xf>
    <xf numFmtId="188" fontId="8" fillId="2" borderId="10" xfId="0" applyNumberFormat="1" applyFont="1" applyFill="1" applyBorder="1" applyAlignment="1">
      <alignment horizontal="left"/>
    </xf>
    <xf numFmtId="185" fontId="8" fillId="2" borderId="10" xfId="0" quotePrefix="1" applyNumberFormat="1" applyFont="1" applyFill="1" applyBorder="1" applyAlignment="1">
      <alignment horizontal="left"/>
    </xf>
    <xf numFmtId="186" fontId="8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186" fontId="8" fillId="2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186" fontId="8" fillId="0" borderId="7" xfId="0" applyNumberFormat="1" applyFont="1" applyFill="1" applyBorder="1" applyAlignment="1">
      <alignment horizontal="left"/>
    </xf>
    <xf numFmtId="187" fontId="8" fillId="0" borderId="7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14" fillId="0" borderId="13" xfId="1" applyFont="1" applyBorder="1" applyAlignment="1">
      <alignment horizontal="centerContinuous" vertical="center"/>
    </xf>
    <xf numFmtId="0" fontId="14" fillId="0" borderId="19" xfId="1" applyFont="1" applyBorder="1" applyAlignment="1">
      <alignment horizontal="left" vertical="center"/>
    </xf>
    <xf numFmtId="0" fontId="14" fillId="0" borderId="13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/>
    </xf>
    <xf numFmtId="0" fontId="14" fillId="0" borderId="14" xfId="1" applyFont="1" applyFill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4" xfId="1" quotePrefix="1" applyFont="1" applyBorder="1" applyAlignment="1">
      <alignment vertical="center"/>
    </xf>
    <xf numFmtId="0" fontId="14" fillId="0" borderId="13" xfId="1" applyFont="1" applyFill="1" applyBorder="1" applyAlignment="1">
      <alignment vertical="center"/>
    </xf>
    <xf numFmtId="0" fontId="14" fillId="0" borderId="14" xfId="1" quotePrefix="1" applyFont="1" applyFill="1" applyBorder="1" applyAlignment="1">
      <alignment vertical="center"/>
    </xf>
    <xf numFmtId="0" fontId="14" fillId="0" borderId="14" xfId="1" quotePrefix="1" applyFont="1" applyFill="1" applyBorder="1" applyAlignment="1">
      <alignment horizontal="centerContinuous" vertical="center"/>
    </xf>
    <xf numFmtId="0" fontId="14" fillId="0" borderId="13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57" fontId="14" fillId="0" borderId="13" xfId="1" quotePrefix="1" applyNumberFormat="1" applyFont="1" applyBorder="1" applyAlignment="1">
      <alignment horizontal="centerContinuous" vertical="center"/>
    </xf>
    <xf numFmtId="0" fontId="14" fillId="0" borderId="20" xfId="1" applyFont="1" applyBorder="1" applyAlignment="1">
      <alignment vertical="center"/>
    </xf>
    <xf numFmtId="0" fontId="14" fillId="0" borderId="20" xfId="1" applyFont="1" applyFill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8" fontId="17" fillId="0" borderId="15" xfId="1" applyNumberFormat="1" applyFont="1" applyBorder="1" applyAlignment="1">
      <alignment vertical="center"/>
    </xf>
    <xf numFmtId="177" fontId="17" fillId="0" borderId="15" xfId="1" applyNumberFormat="1" applyFont="1" applyFill="1" applyBorder="1" applyAlignment="1">
      <alignment vertical="center"/>
    </xf>
    <xf numFmtId="178" fontId="17" fillId="0" borderId="15" xfId="1" applyNumberFormat="1" applyFont="1" applyFill="1" applyBorder="1" applyAlignment="1">
      <alignment vertical="center"/>
    </xf>
    <xf numFmtId="177" fontId="17" fillId="0" borderId="15" xfId="1" applyNumberFormat="1" applyFont="1" applyFill="1" applyBorder="1" applyAlignment="1">
      <alignment horizontal="right" vertical="center"/>
    </xf>
    <xf numFmtId="178" fontId="17" fillId="0" borderId="15" xfId="1" applyNumberFormat="1" applyFont="1" applyFill="1" applyBorder="1" applyAlignment="1">
      <alignment horizontal="right" vertical="center"/>
    </xf>
    <xf numFmtId="2" fontId="17" fillId="0" borderId="15" xfId="1" applyNumberFormat="1" applyFont="1" applyFill="1" applyBorder="1" applyAlignment="1">
      <alignment vertical="center"/>
    </xf>
    <xf numFmtId="0" fontId="14" fillId="0" borderId="15" xfId="1" applyFont="1" applyFill="1" applyBorder="1" applyAlignment="1">
      <alignment horizontal="left" vertical="center"/>
    </xf>
    <xf numFmtId="0" fontId="17" fillId="0" borderId="15" xfId="1" applyFont="1" applyBorder="1" applyAlignment="1">
      <alignment vertical="center"/>
    </xf>
    <xf numFmtId="0" fontId="17" fillId="0" borderId="15" xfId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5" xfId="1" applyNumberFormat="1" applyFont="1" applyFill="1" applyBorder="1" applyAlignment="1">
      <alignment horizontal="center" vertical="center"/>
    </xf>
    <xf numFmtId="2" fontId="17" fillId="0" borderId="15" xfId="1" applyNumberFormat="1" applyFont="1" applyFill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Fill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 wrapText="1"/>
    </xf>
    <xf numFmtId="0" fontId="17" fillId="0" borderId="15" xfId="1" applyFont="1" applyFill="1" applyBorder="1" applyAlignment="1">
      <alignment horizontal="right" vertical="center"/>
    </xf>
    <xf numFmtId="57" fontId="18" fillId="0" borderId="12" xfId="2" applyNumberFormat="1" applyFont="1" applyBorder="1" applyAlignment="1">
      <alignment horizontal="center" vertical="center"/>
    </xf>
    <xf numFmtId="14" fontId="18" fillId="0" borderId="16" xfId="0" applyNumberFormat="1" applyFont="1" applyFill="1" applyBorder="1" applyAlignment="1" applyProtection="1">
      <alignment horizontal="center" vertical="center"/>
      <protection locked="0"/>
    </xf>
    <xf numFmtId="189" fontId="18" fillId="0" borderId="15" xfId="2" applyNumberFormat="1" applyFont="1" applyFill="1" applyBorder="1" applyAlignment="1">
      <alignment horizontal="center" vertical="center"/>
    </xf>
    <xf numFmtId="180" fontId="18" fillId="0" borderId="12" xfId="2" applyNumberFormat="1" applyFont="1" applyBorder="1" applyAlignment="1">
      <alignment horizontal="left" vertical="center"/>
    </xf>
    <xf numFmtId="2" fontId="18" fillId="3" borderId="15" xfId="0" applyNumberFormat="1" applyFont="1" applyFill="1" applyBorder="1" applyAlignment="1" applyProtection="1">
      <alignment horizontal="right" vertical="center"/>
      <protection locked="0"/>
    </xf>
    <xf numFmtId="2" fontId="18" fillId="0" borderId="15" xfId="0" applyNumberFormat="1" applyFont="1" applyFill="1" applyBorder="1" applyAlignment="1" applyProtection="1">
      <alignment horizontal="right" vertical="center"/>
      <protection locked="0"/>
    </xf>
    <xf numFmtId="180" fontId="18" fillId="3" borderId="15" xfId="2" applyNumberFormat="1" applyFont="1" applyFill="1" applyBorder="1" applyAlignment="1">
      <alignment horizontal="left" vertical="center"/>
    </xf>
    <xf numFmtId="180" fontId="18" fillId="3" borderId="15" xfId="2" quotePrefix="1" applyNumberFormat="1" applyFont="1" applyFill="1" applyBorder="1" applyAlignment="1">
      <alignment horizontal="left" vertical="center"/>
    </xf>
    <xf numFmtId="177" fontId="18" fillId="0" borderId="15" xfId="0" applyNumberFormat="1" applyFont="1" applyFill="1" applyBorder="1" applyAlignment="1" applyProtection="1">
      <alignment horizontal="right" vertical="center"/>
      <protection locked="0"/>
    </xf>
    <xf numFmtId="182" fontId="18" fillId="0" borderId="12" xfId="2" applyNumberFormat="1" applyFont="1" applyBorder="1" applyAlignment="1">
      <alignment horizontal="left" vertical="center"/>
    </xf>
    <xf numFmtId="177" fontId="18" fillId="3" borderId="15" xfId="0" applyNumberFormat="1" applyFont="1" applyFill="1" applyBorder="1" applyAlignment="1" applyProtection="1">
      <alignment horizontal="right" vertical="center"/>
      <protection locked="0"/>
    </xf>
    <xf numFmtId="182" fontId="18" fillId="3" borderId="15" xfId="2" applyNumberFormat="1" applyFont="1" applyFill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181" fontId="18" fillId="3" borderId="15" xfId="2" applyNumberFormat="1" applyFont="1" applyFill="1" applyBorder="1" applyAlignment="1">
      <alignment horizontal="left" vertical="center"/>
    </xf>
    <xf numFmtId="199" fontId="18" fillId="3" borderId="15" xfId="0" applyNumberFormat="1" applyFont="1" applyFill="1" applyBorder="1" applyAlignment="1" applyProtection="1">
      <alignment horizontal="right" vertical="center"/>
      <protection locked="0"/>
    </xf>
    <xf numFmtId="199" fontId="18" fillId="0" borderId="15" xfId="0" applyNumberFormat="1" applyFont="1" applyFill="1" applyBorder="1" applyAlignment="1" applyProtection="1">
      <alignment horizontal="right" vertical="center"/>
      <protection locked="0"/>
    </xf>
    <xf numFmtId="188" fontId="18" fillId="3" borderId="15" xfId="2" applyNumberFormat="1" applyFont="1" applyFill="1" applyBorder="1" applyAlignment="1">
      <alignment horizontal="left" vertical="center"/>
    </xf>
    <xf numFmtId="191" fontId="18" fillId="3" borderId="15" xfId="0" applyNumberFormat="1" applyFont="1" applyFill="1" applyBorder="1" applyAlignment="1" applyProtection="1">
      <alignment horizontal="right" vertical="center"/>
      <protection locked="0"/>
    </xf>
    <xf numFmtId="191" fontId="18" fillId="0" borderId="15" xfId="0" applyNumberFormat="1" applyFont="1" applyFill="1" applyBorder="1" applyAlignment="1" applyProtection="1">
      <alignment horizontal="right" vertical="center"/>
      <protection locked="0"/>
    </xf>
    <xf numFmtId="198" fontId="18" fillId="3" borderId="15" xfId="0" applyNumberFormat="1" applyFont="1" applyFill="1" applyBorder="1" applyAlignment="1" applyProtection="1">
      <alignment horizontal="right" vertical="center"/>
      <protection locked="0"/>
    </xf>
    <xf numFmtId="198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18" fillId="3" borderId="15" xfId="2" applyFont="1" applyFill="1" applyBorder="1" applyAlignment="1">
      <alignment horizontal="center" vertical="center"/>
    </xf>
    <xf numFmtId="183" fontId="18" fillId="3" borderId="15" xfId="2" applyNumberFormat="1" applyFont="1" applyFill="1" applyBorder="1" applyAlignment="1">
      <alignment horizontal="center" vertical="center"/>
    </xf>
    <xf numFmtId="187" fontId="18" fillId="0" borderId="12" xfId="2" applyNumberFormat="1" applyFont="1" applyBorder="1" applyAlignment="1">
      <alignment horizontal="left" vertical="center"/>
    </xf>
    <xf numFmtId="200" fontId="18" fillId="3" borderId="15" xfId="0" applyNumberFormat="1" applyFont="1" applyFill="1" applyBorder="1" applyAlignment="1" applyProtection="1">
      <alignment horizontal="right" vertical="center"/>
      <protection locked="0"/>
    </xf>
    <xf numFmtId="195" fontId="18" fillId="3" borderId="15" xfId="0" applyNumberFormat="1" applyFont="1" applyFill="1" applyBorder="1" applyAlignment="1" applyProtection="1">
      <alignment horizontal="right" vertical="center"/>
      <protection locked="0"/>
    </xf>
    <xf numFmtId="196" fontId="18" fillId="3" borderId="15" xfId="0" applyNumberFormat="1" applyFont="1" applyFill="1" applyBorder="1" applyAlignment="1" applyProtection="1">
      <alignment horizontal="right" vertical="center"/>
      <protection locked="0"/>
    </xf>
    <xf numFmtId="0" fontId="18" fillId="0" borderId="12" xfId="2" quotePrefix="1" applyFont="1" applyBorder="1" applyAlignment="1">
      <alignment horizontal="left" vertical="center"/>
    </xf>
    <xf numFmtId="0" fontId="18" fillId="3" borderId="15" xfId="2" applyFont="1" applyFill="1" applyBorder="1" applyAlignment="1">
      <alignment horizontal="left" vertical="center"/>
    </xf>
    <xf numFmtId="195" fontId="18" fillId="0" borderId="15" xfId="0" applyNumberFormat="1" applyFont="1" applyFill="1" applyBorder="1" applyAlignment="1" applyProtection="1">
      <alignment horizontal="right" vertical="center"/>
      <protection locked="0"/>
    </xf>
    <xf numFmtId="193" fontId="18" fillId="3" borderId="15" xfId="0" applyNumberFormat="1" applyFont="1" applyFill="1" applyBorder="1" applyAlignment="1" applyProtection="1">
      <alignment horizontal="right" vertical="center"/>
      <protection locked="0"/>
    </xf>
    <xf numFmtId="179" fontId="18" fillId="3" borderId="15" xfId="2" applyNumberFormat="1" applyFont="1" applyFill="1" applyBorder="1" applyAlignment="1">
      <alignment horizontal="left" vertical="center"/>
    </xf>
    <xf numFmtId="197" fontId="18" fillId="3" borderId="15" xfId="0" applyNumberFormat="1" applyFont="1" applyFill="1" applyBorder="1" applyAlignment="1" applyProtection="1">
      <alignment horizontal="right" vertical="center"/>
      <protection locked="0"/>
    </xf>
    <xf numFmtId="194" fontId="18" fillId="3" borderId="15" xfId="0" applyNumberFormat="1" applyFont="1" applyFill="1" applyBorder="1" applyAlignment="1" applyProtection="1">
      <alignment horizontal="right" vertical="center"/>
      <protection locked="0"/>
    </xf>
    <xf numFmtId="192" fontId="18" fillId="3" borderId="15" xfId="0" applyNumberFormat="1" applyFont="1" applyFill="1" applyBorder="1" applyAlignment="1" applyProtection="1">
      <alignment horizontal="right" vertical="center"/>
      <protection locked="0"/>
    </xf>
    <xf numFmtId="190" fontId="18" fillId="3" borderId="15" xfId="2" applyNumberFormat="1" applyFont="1" applyFill="1" applyBorder="1" applyAlignment="1">
      <alignment horizontal="left" vertical="center"/>
    </xf>
    <xf numFmtId="176" fontId="18" fillId="0" borderId="12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18" fillId="0" borderId="12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Continuous" vertical="center"/>
    </xf>
    <xf numFmtId="0" fontId="18" fillId="0" borderId="14" xfId="2" applyFont="1" applyFill="1" applyBorder="1" applyAlignment="1">
      <alignment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NumberFormat="1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176" fontId="18" fillId="0" borderId="12" xfId="2" applyNumberFormat="1" applyFont="1" applyBorder="1" applyAlignment="1">
      <alignment vertical="center"/>
    </xf>
    <xf numFmtId="0" fontId="18" fillId="0" borderId="13" xfId="2" applyFont="1" applyBorder="1" applyAlignment="1">
      <alignment vertical="center"/>
    </xf>
    <xf numFmtId="0" fontId="18" fillId="0" borderId="13" xfId="2" applyFont="1" applyBorder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4" xfId="0" applyFont="1" applyFill="1" applyBorder="1" applyAlignment="1" applyProtection="1">
      <alignment horizontal="right" vertical="center"/>
      <protection locked="0"/>
    </xf>
    <xf numFmtId="0" fontId="18" fillId="0" borderId="15" xfId="2" applyFont="1" applyBorder="1" applyAlignment="1">
      <alignment horizontal="center" vertical="center"/>
    </xf>
    <xf numFmtId="0" fontId="18" fillId="0" borderId="15" xfId="2" applyFont="1" applyBorder="1" applyAlignment="1">
      <alignment horizontal="right" vertical="center"/>
    </xf>
    <xf numFmtId="0" fontId="18" fillId="0" borderId="15" xfId="2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14" xfId="2" applyFont="1" applyBorder="1" applyAlignment="1">
      <alignment vertical="center"/>
    </xf>
    <xf numFmtId="0" fontId="18" fillId="0" borderId="6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14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>
      <alignment vertical="center"/>
    </xf>
    <xf numFmtId="1" fontId="18" fillId="0" borderId="15" xfId="0" applyNumberFormat="1" applyFont="1" applyFill="1" applyBorder="1" applyAlignment="1" applyProtection="1">
      <alignment horizontal="right" vertical="center"/>
      <protection locked="0"/>
    </xf>
    <xf numFmtId="200" fontId="18" fillId="0" borderId="15" xfId="0" applyNumberFormat="1" applyFont="1" applyFill="1" applyBorder="1" applyAlignment="1" applyProtection="1">
      <alignment horizontal="right" vertical="center"/>
      <protection locked="0"/>
    </xf>
    <xf numFmtId="196" fontId="18" fillId="0" borderId="15" xfId="0" applyNumberFormat="1" applyFont="1" applyFill="1" applyBorder="1" applyAlignment="1" applyProtection="1">
      <alignment horizontal="right" vertical="center"/>
      <protection locked="0"/>
    </xf>
    <xf numFmtId="193" fontId="18" fillId="0" borderId="15" xfId="0" applyNumberFormat="1" applyFont="1" applyFill="1" applyBorder="1" applyAlignment="1" applyProtection="1">
      <alignment horizontal="right" vertical="center"/>
      <protection locked="0"/>
    </xf>
    <xf numFmtId="178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center" vertical="center"/>
    </xf>
    <xf numFmtId="194" fontId="18" fillId="0" borderId="15" xfId="0" applyNumberFormat="1" applyFont="1" applyFill="1" applyBorder="1" applyAlignment="1" applyProtection="1">
      <alignment horizontal="right" vertical="center"/>
      <protection locked="0"/>
    </xf>
    <xf numFmtId="192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right" vertical="center"/>
    </xf>
    <xf numFmtId="203" fontId="18" fillId="0" borderId="15" xfId="0" applyNumberFormat="1" applyFont="1" applyFill="1" applyBorder="1" applyAlignment="1" applyProtection="1">
      <alignment horizontal="right" vertical="center"/>
      <protection locked="0"/>
    </xf>
    <xf numFmtId="201" fontId="18" fillId="0" borderId="15" xfId="0" applyNumberFormat="1" applyFont="1" applyFill="1" applyBorder="1" applyAlignment="1" applyProtection="1">
      <alignment horizontal="right" vertical="center"/>
      <protection locked="0"/>
    </xf>
    <xf numFmtId="202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5" fillId="0" borderId="15" xfId="2" applyFont="1" applyFill="1" applyBorder="1" applyAlignment="1">
      <alignment vertical="center" wrapText="1"/>
    </xf>
    <xf numFmtId="0" fontId="18" fillId="4" borderId="15" xfId="2" applyFont="1" applyFill="1" applyBorder="1" applyAlignment="1">
      <alignment horizontal="center" vertical="center"/>
    </xf>
    <xf numFmtId="0" fontId="18" fillId="4" borderId="21" xfId="2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Continuous" vertical="center"/>
    </xf>
    <xf numFmtId="0" fontId="14" fillId="4" borderId="14" xfId="1" applyFont="1" applyFill="1" applyBorder="1" applyAlignment="1">
      <alignment horizontal="centerContinuous" vertical="center"/>
    </xf>
    <xf numFmtId="176" fontId="18" fillId="0" borderId="12" xfId="2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18" fillId="0" borderId="13" xfId="2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57" fontId="14" fillId="0" borderId="12" xfId="1" applyNumberFormat="1" applyFont="1" applyFill="1" applyBorder="1" applyAlignment="1">
      <alignment horizontal="center" vertical="center"/>
    </xf>
    <xf numFmtId="57" fontId="14" fillId="0" borderId="14" xfId="1" applyNumberFormat="1" applyFont="1" applyFill="1" applyBorder="1" applyAlignment="1">
      <alignment horizontal="center" vertical="center"/>
    </xf>
    <xf numFmtId="57" fontId="14" fillId="0" borderId="13" xfId="1" quotePrefix="1" applyNumberFormat="1" applyFont="1" applyFill="1" applyBorder="1" applyAlignment="1">
      <alignment horizontal="center" vertical="center"/>
    </xf>
    <xf numFmtId="57" fontId="14" fillId="0" borderId="14" xfId="1" quotePrefix="1" applyNumberFormat="1" applyFont="1" applyFill="1" applyBorder="1" applyAlignment="1">
      <alignment horizontal="center" vertical="center"/>
    </xf>
    <xf numFmtId="57" fontId="14" fillId="0" borderId="12" xfId="1" quotePrefix="1" applyNumberFormat="1" applyFont="1" applyFill="1" applyBorder="1" applyAlignment="1">
      <alignment horizontal="center" vertical="center"/>
    </xf>
    <xf numFmtId="180" fontId="14" fillId="0" borderId="12" xfId="1" applyNumberFormat="1" applyFont="1" applyFill="1" applyBorder="1" applyAlignment="1">
      <alignment horizontal="left" vertical="center"/>
    </xf>
    <xf numFmtId="180" fontId="14" fillId="0" borderId="14" xfId="1" applyNumberFormat="1" applyFont="1" applyFill="1" applyBorder="1" applyAlignment="1">
      <alignment horizontal="left" vertical="center"/>
    </xf>
    <xf numFmtId="188" fontId="14" fillId="0" borderId="12" xfId="1" applyNumberFormat="1" applyFont="1" applyFill="1" applyBorder="1" applyAlignment="1">
      <alignment horizontal="left" vertical="center"/>
    </xf>
    <xf numFmtId="188" fontId="14" fillId="0" borderId="14" xfId="1" applyNumberFormat="1" applyFont="1" applyFill="1" applyBorder="1" applyAlignment="1">
      <alignment horizontal="left" vertical="center"/>
    </xf>
    <xf numFmtId="182" fontId="14" fillId="0" borderId="12" xfId="1" applyNumberFormat="1" applyFont="1" applyFill="1" applyBorder="1" applyAlignment="1">
      <alignment horizontal="left" vertical="center"/>
    </xf>
    <xf numFmtId="182" fontId="14" fillId="0" borderId="14" xfId="1" applyNumberFormat="1" applyFont="1" applyFill="1" applyBorder="1" applyAlignment="1">
      <alignment horizontal="left" vertical="center"/>
    </xf>
    <xf numFmtId="181" fontId="14" fillId="0" borderId="12" xfId="1" applyNumberFormat="1" applyFont="1" applyFill="1" applyBorder="1" applyAlignment="1">
      <alignment horizontal="left" vertical="center"/>
    </xf>
    <xf numFmtId="181" fontId="14" fillId="0" borderId="14" xfId="1" applyNumberFormat="1" applyFont="1" applyFill="1" applyBorder="1" applyAlignment="1">
      <alignment horizontal="left" vertical="center"/>
    </xf>
    <xf numFmtId="184" fontId="14" fillId="0" borderId="12" xfId="1" applyNumberFormat="1" applyFont="1" applyFill="1" applyBorder="1" applyAlignment="1">
      <alignment horizontal="left" vertical="center"/>
    </xf>
    <xf numFmtId="184" fontId="14" fillId="0" borderId="14" xfId="1" applyNumberFormat="1" applyFont="1" applyFill="1" applyBorder="1" applyAlignment="1">
      <alignment horizontal="left" vertical="center"/>
    </xf>
    <xf numFmtId="184" fontId="14" fillId="0" borderId="12" xfId="1" applyNumberFormat="1" applyFont="1" applyFill="1" applyBorder="1" applyAlignment="1">
      <alignment horizontal="center" vertical="center"/>
    </xf>
    <xf numFmtId="184" fontId="14" fillId="0" borderId="14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_平成７年度" xfId="1"/>
    <cellStyle name="標準_平成７年度 " xfId="2"/>
  </cellStyles>
  <dxfs count="10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F39" sqref="F39"/>
    </sheetView>
  </sheetViews>
  <sheetFormatPr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4" t="s">
        <v>86</v>
      </c>
      <c r="B3" s="5"/>
      <c r="C3" s="6"/>
      <c r="D3" s="6" t="s">
        <v>87</v>
      </c>
      <c r="E3" s="6" t="s">
        <v>88</v>
      </c>
      <c r="F3" s="6" t="s">
        <v>89</v>
      </c>
      <c r="G3" s="6" t="s">
        <v>90</v>
      </c>
      <c r="H3" s="7" t="s">
        <v>91</v>
      </c>
      <c r="I3" s="8"/>
      <c r="J3" s="7" t="s">
        <v>92</v>
      </c>
      <c r="K3" s="7"/>
      <c r="L3" s="8"/>
      <c r="M3" s="9" t="s">
        <v>93</v>
      </c>
    </row>
    <row r="4" spans="1:14">
      <c r="A4" s="10" t="s">
        <v>94</v>
      </c>
      <c r="B4" s="11"/>
      <c r="C4" s="12" t="s">
        <v>95</v>
      </c>
      <c r="D4" s="12" t="s">
        <v>96</v>
      </c>
      <c r="E4" s="12"/>
      <c r="F4" s="12"/>
      <c r="G4" s="12"/>
      <c r="H4" s="12" t="s">
        <v>97</v>
      </c>
      <c r="I4" s="12" t="s">
        <v>98</v>
      </c>
      <c r="J4" s="13" t="s">
        <v>99</v>
      </c>
      <c r="K4" s="13" t="s">
        <v>100</v>
      </c>
      <c r="L4" s="13" t="s">
        <v>101</v>
      </c>
      <c r="M4" s="14"/>
    </row>
    <row r="5" spans="1:14">
      <c r="A5" s="15">
        <v>1</v>
      </c>
      <c r="B5" s="16"/>
      <c r="C5" s="17" t="s">
        <v>102</v>
      </c>
      <c r="D5" s="18" t="s">
        <v>78</v>
      </c>
      <c r="E5" s="19" t="s">
        <v>103</v>
      </c>
      <c r="F5" s="19" t="s">
        <v>103</v>
      </c>
      <c r="G5" s="19" t="s">
        <v>104</v>
      </c>
      <c r="H5" s="19" t="s">
        <v>105</v>
      </c>
      <c r="I5" s="20" t="s">
        <v>179</v>
      </c>
      <c r="J5" s="21">
        <v>6.07</v>
      </c>
      <c r="K5" s="22">
        <v>20.5</v>
      </c>
      <c r="L5" s="23" t="s">
        <v>106</v>
      </c>
      <c r="M5" s="24" t="s">
        <v>107</v>
      </c>
      <c r="N5" s="25"/>
    </row>
    <row r="6" spans="1:14">
      <c r="A6" s="26">
        <v>2</v>
      </c>
      <c r="B6" s="27"/>
      <c r="C6" s="28" t="s">
        <v>102</v>
      </c>
      <c r="D6" s="29" t="s">
        <v>180</v>
      </c>
      <c r="E6" s="30" t="s">
        <v>103</v>
      </c>
      <c r="F6" s="30" t="s">
        <v>103</v>
      </c>
      <c r="G6" s="30" t="s">
        <v>108</v>
      </c>
      <c r="H6" s="30" t="s">
        <v>105</v>
      </c>
      <c r="I6" s="31" t="s">
        <v>181</v>
      </c>
      <c r="J6" s="32" t="s">
        <v>109</v>
      </c>
      <c r="K6" s="33">
        <v>10.5</v>
      </c>
      <c r="L6" s="31" t="s">
        <v>110</v>
      </c>
      <c r="M6" s="34" t="s">
        <v>111</v>
      </c>
    </row>
    <row r="7" spans="1:14">
      <c r="A7" s="26">
        <v>3</v>
      </c>
      <c r="B7" s="27"/>
      <c r="C7" s="28" t="s">
        <v>102</v>
      </c>
      <c r="D7" s="29" t="s">
        <v>182</v>
      </c>
      <c r="E7" s="30" t="s">
        <v>103</v>
      </c>
      <c r="F7" s="30" t="s">
        <v>103</v>
      </c>
      <c r="G7" s="30" t="s">
        <v>7</v>
      </c>
      <c r="H7" s="30" t="s">
        <v>105</v>
      </c>
      <c r="I7" s="31" t="s">
        <v>183</v>
      </c>
      <c r="J7" s="35">
        <v>2.39</v>
      </c>
      <c r="K7" s="33">
        <v>10.6</v>
      </c>
      <c r="L7" s="31" t="s">
        <v>112</v>
      </c>
      <c r="M7" s="34" t="s">
        <v>107</v>
      </c>
    </row>
    <row r="8" spans="1:14">
      <c r="A8" s="26">
        <v>4</v>
      </c>
      <c r="B8" s="27"/>
      <c r="C8" s="28" t="s">
        <v>102</v>
      </c>
      <c r="D8" s="29" t="s">
        <v>184</v>
      </c>
      <c r="E8" s="30" t="s">
        <v>103</v>
      </c>
      <c r="F8" s="30" t="s">
        <v>103</v>
      </c>
      <c r="G8" s="30" t="s">
        <v>113</v>
      </c>
      <c r="H8" s="30" t="s">
        <v>105</v>
      </c>
      <c r="I8" s="31" t="s">
        <v>185</v>
      </c>
      <c r="J8" s="35">
        <v>2.4900000000000002</v>
      </c>
      <c r="K8" s="36">
        <v>9</v>
      </c>
      <c r="L8" s="31" t="s">
        <v>114</v>
      </c>
      <c r="M8" s="34" t="s">
        <v>111</v>
      </c>
    </row>
    <row r="9" spans="1:14">
      <c r="A9" s="26">
        <v>5</v>
      </c>
      <c r="B9" s="27"/>
      <c r="C9" s="28" t="s">
        <v>102</v>
      </c>
      <c r="D9" s="29" t="s">
        <v>186</v>
      </c>
      <c r="E9" s="30" t="s">
        <v>103</v>
      </c>
      <c r="F9" s="30" t="s">
        <v>103</v>
      </c>
      <c r="G9" s="30" t="s">
        <v>115</v>
      </c>
      <c r="H9" s="30" t="s">
        <v>105</v>
      </c>
      <c r="I9" s="31" t="s">
        <v>116</v>
      </c>
      <c r="J9" s="35">
        <v>4.1900000000000004</v>
      </c>
      <c r="K9" s="33">
        <v>18.5</v>
      </c>
      <c r="L9" s="31" t="s">
        <v>117</v>
      </c>
      <c r="M9" s="34" t="s">
        <v>107</v>
      </c>
    </row>
    <row r="10" spans="1:14">
      <c r="A10" s="26">
        <v>6</v>
      </c>
      <c r="B10" s="27"/>
      <c r="C10" s="28" t="s">
        <v>102</v>
      </c>
      <c r="D10" s="29" t="s">
        <v>187</v>
      </c>
      <c r="E10" s="30" t="s">
        <v>103</v>
      </c>
      <c r="F10" s="30" t="s">
        <v>103</v>
      </c>
      <c r="G10" s="30" t="s">
        <v>10</v>
      </c>
      <c r="H10" s="30" t="s">
        <v>105</v>
      </c>
      <c r="I10" s="31" t="s">
        <v>118</v>
      </c>
      <c r="J10" s="35">
        <v>1.36</v>
      </c>
      <c r="K10" s="33">
        <v>68.2</v>
      </c>
      <c r="L10" s="31" t="s">
        <v>119</v>
      </c>
      <c r="M10" s="34" t="s">
        <v>107</v>
      </c>
    </row>
    <row r="11" spans="1:14">
      <c r="A11" s="26">
        <v>7</v>
      </c>
      <c r="B11" s="27"/>
      <c r="C11" s="28" t="s">
        <v>102</v>
      </c>
      <c r="D11" s="29" t="s">
        <v>188</v>
      </c>
      <c r="E11" s="30" t="s">
        <v>103</v>
      </c>
      <c r="F11" s="30" t="s">
        <v>103</v>
      </c>
      <c r="G11" s="30" t="s">
        <v>120</v>
      </c>
      <c r="H11" s="30" t="s">
        <v>105</v>
      </c>
      <c r="I11" s="31" t="s">
        <v>189</v>
      </c>
      <c r="J11" s="35">
        <v>1.19</v>
      </c>
      <c r="K11" s="33">
        <v>27.2</v>
      </c>
      <c r="L11" s="31" t="s">
        <v>121</v>
      </c>
      <c r="M11" s="34" t="s">
        <v>107</v>
      </c>
    </row>
    <row r="12" spans="1:14">
      <c r="A12" s="15">
        <v>8</v>
      </c>
      <c r="B12" s="16"/>
      <c r="C12" s="17" t="s">
        <v>102</v>
      </c>
      <c r="D12" s="18" t="s">
        <v>79</v>
      </c>
      <c r="E12" s="19" t="s">
        <v>103</v>
      </c>
      <c r="F12" s="19" t="s">
        <v>103</v>
      </c>
      <c r="G12" s="19" t="s">
        <v>12</v>
      </c>
      <c r="H12" s="19" t="s">
        <v>105</v>
      </c>
      <c r="I12" s="23" t="s">
        <v>122</v>
      </c>
      <c r="J12" s="21">
        <v>0.82</v>
      </c>
      <c r="K12" s="37">
        <v>6.9</v>
      </c>
      <c r="L12" s="23" t="s">
        <v>123</v>
      </c>
      <c r="M12" s="24" t="s">
        <v>111</v>
      </c>
    </row>
    <row r="13" spans="1:14">
      <c r="A13" s="15">
        <v>9</v>
      </c>
      <c r="B13" s="16"/>
      <c r="C13" s="17" t="s">
        <v>102</v>
      </c>
      <c r="D13" s="18" t="s">
        <v>80</v>
      </c>
      <c r="E13" s="19" t="s">
        <v>103</v>
      </c>
      <c r="F13" s="19" t="s">
        <v>103</v>
      </c>
      <c r="G13" s="19" t="s">
        <v>13</v>
      </c>
      <c r="H13" s="19" t="s">
        <v>105</v>
      </c>
      <c r="I13" s="23" t="s">
        <v>124</v>
      </c>
      <c r="J13" s="38" t="s">
        <v>125</v>
      </c>
      <c r="K13" s="22">
        <v>49</v>
      </c>
      <c r="L13" s="23" t="s">
        <v>126</v>
      </c>
      <c r="M13" s="24" t="s">
        <v>107</v>
      </c>
    </row>
    <row r="14" spans="1:14">
      <c r="A14" s="26">
        <v>10</v>
      </c>
      <c r="B14" s="27"/>
      <c r="C14" s="28" t="s">
        <v>102</v>
      </c>
      <c r="D14" s="29" t="s">
        <v>190</v>
      </c>
      <c r="E14" s="30" t="s">
        <v>103</v>
      </c>
      <c r="F14" s="30" t="s">
        <v>103</v>
      </c>
      <c r="G14" s="30" t="s">
        <v>14</v>
      </c>
      <c r="H14" s="30" t="s">
        <v>105</v>
      </c>
      <c r="I14" s="31" t="s">
        <v>127</v>
      </c>
      <c r="J14" s="35">
        <v>6.96</v>
      </c>
      <c r="K14" s="33">
        <v>45.4</v>
      </c>
      <c r="L14" s="31" t="s">
        <v>128</v>
      </c>
      <c r="M14" s="34" t="s">
        <v>111</v>
      </c>
    </row>
    <row r="15" spans="1:14">
      <c r="A15" s="26">
        <v>11</v>
      </c>
      <c r="B15" s="27"/>
      <c r="C15" s="28" t="s">
        <v>129</v>
      </c>
      <c r="D15" s="29" t="s">
        <v>191</v>
      </c>
      <c r="E15" s="30" t="s">
        <v>103</v>
      </c>
      <c r="F15" s="30" t="s">
        <v>103</v>
      </c>
      <c r="G15" s="30" t="s">
        <v>130</v>
      </c>
      <c r="H15" s="30" t="s">
        <v>105</v>
      </c>
      <c r="I15" s="31" t="s">
        <v>131</v>
      </c>
      <c r="J15" s="35">
        <v>8.18</v>
      </c>
      <c r="K15" s="36">
        <v>9.8000000000000007</v>
      </c>
      <c r="L15" s="31" t="s">
        <v>132</v>
      </c>
      <c r="M15" s="34" t="s">
        <v>107</v>
      </c>
    </row>
    <row r="16" spans="1:14">
      <c r="A16" s="26">
        <v>12</v>
      </c>
      <c r="B16" s="27"/>
      <c r="C16" s="28" t="s">
        <v>129</v>
      </c>
      <c r="D16" s="29" t="s">
        <v>192</v>
      </c>
      <c r="E16" s="30" t="s">
        <v>103</v>
      </c>
      <c r="F16" s="30" t="s">
        <v>103</v>
      </c>
      <c r="G16" s="30" t="s">
        <v>133</v>
      </c>
      <c r="H16" s="30" t="s">
        <v>105</v>
      </c>
      <c r="I16" s="31" t="s">
        <v>193</v>
      </c>
      <c r="J16" s="35">
        <v>6.1</v>
      </c>
      <c r="K16" s="36">
        <v>8.1999999999999993</v>
      </c>
      <c r="L16" s="31" t="s">
        <v>134</v>
      </c>
      <c r="M16" s="34" t="s">
        <v>107</v>
      </c>
    </row>
    <row r="17" spans="1:15">
      <c r="A17" s="26">
        <v>13</v>
      </c>
      <c r="B17" s="27"/>
      <c r="C17" s="28" t="s">
        <v>129</v>
      </c>
      <c r="D17" s="29" t="s">
        <v>194</v>
      </c>
      <c r="E17" s="30" t="s">
        <v>103</v>
      </c>
      <c r="F17" s="30" t="s">
        <v>103</v>
      </c>
      <c r="G17" s="30" t="s">
        <v>135</v>
      </c>
      <c r="H17" s="30" t="s">
        <v>105</v>
      </c>
      <c r="I17" s="31" t="s">
        <v>195</v>
      </c>
      <c r="J17" s="35">
        <v>8.06</v>
      </c>
      <c r="K17" s="33">
        <v>14.2</v>
      </c>
      <c r="L17" s="31" t="s">
        <v>136</v>
      </c>
      <c r="M17" s="34" t="s">
        <v>107</v>
      </c>
    </row>
    <row r="18" spans="1:15">
      <c r="A18" s="26">
        <v>14</v>
      </c>
      <c r="B18" s="27"/>
      <c r="C18" s="28" t="s">
        <v>129</v>
      </c>
      <c r="D18" s="29" t="s">
        <v>196</v>
      </c>
      <c r="E18" s="30" t="s">
        <v>103</v>
      </c>
      <c r="F18" s="30" t="s">
        <v>103</v>
      </c>
      <c r="G18" s="30" t="s">
        <v>137</v>
      </c>
      <c r="H18" s="30" t="s">
        <v>105</v>
      </c>
      <c r="I18" s="31" t="s">
        <v>197</v>
      </c>
      <c r="J18" s="35">
        <v>2.4500000000000002</v>
      </c>
      <c r="K18" s="33">
        <v>13.1</v>
      </c>
      <c r="L18" s="31" t="s">
        <v>138</v>
      </c>
      <c r="M18" s="34" t="s">
        <v>107</v>
      </c>
    </row>
    <row r="19" spans="1:15">
      <c r="A19" s="26">
        <v>15</v>
      </c>
      <c r="B19" s="27"/>
      <c r="C19" s="28" t="s">
        <v>129</v>
      </c>
      <c r="D19" s="29" t="s">
        <v>198</v>
      </c>
      <c r="E19" s="30" t="s">
        <v>103</v>
      </c>
      <c r="F19" s="30" t="s">
        <v>103</v>
      </c>
      <c r="G19" s="30" t="s">
        <v>139</v>
      </c>
      <c r="H19" s="30" t="s">
        <v>105</v>
      </c>
      <c r="I19" s="31" t="s">
        <v>140</v>
      </c>
      <c r="J19" s="35">
        <v>4.37</v>
      </c>
      <c r="K19" s="33">
        <v>30.2</v>
      </c>
      <c r="L19" s="31" t="s">
        <v>141</v>
      </c>
      <c r="M19" s="34" t="s">
        <v>111</v>
      </c>
    </row>
    <row r="20" spans="1:15">
      <c r="A20" s="26">
        <v>16</v>
      </c>
      <c r="B20" s="27"/>
      <c r="C20" s="28" t="s">
        <v>129</v>
      </c>
      <c r="D20" s="29" t="s">
        <v>199</v>
      </c>
      <c r="E20" s="30" t="s">
        <v>103</v>
      </c>
      <c r="F20" s="30" t="s">
        <v>103</v>
      </c>
      <c r="G20" s="30" t="s">
        <v>142</v>
      </c>
      <c r="H20" s="30" t="s">
        <v>105</v>
      </c>
      <c r="I20" s="31" t="s">
        <v>143</v>
      </c>
      <c r="J20" s="39">
        <v>12.23</v>
      </c>
      <c r="K20" s="33">
        <v>20.2</v>
      </c>
      <c r="L20" s="31" t="s">
        <v>144</v>
      </c>
      <c r="M20" s="34" t="s">
        <v>107</v>
      </c>
    </row>
    <row r="21" spans="1:15">
      <c r="A21" s="26">
        <v>17</v>
      </c>
      <c r="B21" s="27"/>
      <c r="C21" s="28" t="s">
        <v>129</v>
      </c>
      <c r="D21" s="29" t="s">
        <v>200</v>
      </c>
      <c r="E21" s="30" t="s">
        <v>103</v>
      </c>
      <c r="F21" s="30" t="s">
        <v>103</v>
      </c>
      <c r="G21" s="30" t="s">
        <v>45</v>
      </c>
      <c r="H21" s="30" t="s">
        <v>105</v>
      </c>
      <c r="I21" s="31" t="s">
        <v>145</v>
      </c>
      <c r="J21" s="35">
        <v>3.83</v>
      </c>
      <c r="K21" s="33">
        <v>53.2</v>
      </c>
      <c r="L21" s="31" t="s">
        <v>146</v>
      </c>
      <c r="M21" s="34" t="s">
        <v>111</v>
      </c>
    </row>
    <row r="22" spans="1:15">
      <c r="A22" s="26">
        <v>18</v>
      </c>
      <c r="B22" s="27"/>
      <c r="C22" s="28" t="s">
        <v>147</v>
      </c>
      <c r="D22" s="29" t="s">
        <v>201</v>
      </c>
      <c r="E22" s="30" t="s">
        <v>103</v>
      </c>
      <c r="F22" s="30" t="s">
        <v>148</v>
      </c>
      <c r="G22" s="30" t="s">
        <v>149</v>
      </c>
      <c r="H22" s="30" t="s">
        <v>150</v>
      </c>
      <c r="I22" s="31" t="s">
        <v>202</v>
      </c>
      <c r="J22" s="39">
        <v>34.700000000000003</v>
      </c>
      <c r="K22" s="33">
        <v>71.2</v>
      </c>
      <c r="L22" s="31" t="s">
        <v>151</v>
      </c>
      <c r="M22" s="34" t="s">
        <v>107</v>
      </c>
    </row>
    <row r="23" spans="1:15">
      <c r="A23" s="26">
        <v>19</v>
      </c>
      <c r="B23" s="27"/>
      <c r="C23" s="28" t="s">
        <v>147</v>
      </c>
      <c r="D23" s="29" t="s">
        <v>203</v>
      </c>
      <c r="E23" s="30" t="s">
        <v>103</v>
      </c>
      <c r="F23" s="30" t="s">
        <v>148</v>
      </c>
      <c r="G23" s="30" t="s">
        <v>152</v>
      </c>
      <c r="H23" s="30" t="s">
        <v>150</v>
      </c>
      <c r="I23" s="31" t="s">
        <v>204</v>
      </c>
      <c r="J23" s="39">
        <v>11.5</v>
      </c>
      <c r="K23" s="33">
        <v>77.400000000000006</v>
      </c>
      <c r="L23" s="31" t="s">
        <v>153</v>
      </c>
      <c r="M23" s="34" t="s">
        <v>107</v>
      </c>
    </row>
    <row r="24" spans="1:15">
      <c r="A24" s="26">
        <v>20</v>
      </c>
      <c r="B24" s="27"/>
      <c r="C24" s="28" t="s">
        <v>147</v>
      </c>
      <c r="D24" s="29" t="s">
        <v>205</v>
      </c>
      <c r="E24" s="30" t="s">
        <v>103</v>
      </c>
      <c r="F24" s="30" t="s">
        <v>148</v>
      </c>
      <c r="G24" s="30" t="s">
        <v>53</v>
      </c>
      <c r="H24" s="30" t="s">
        <v>150</v>
      </c>
      <c r="I24" s="31" t="s">
        <v>206</v>
      </c>
      <c r="J24" s="35">
        <v>9.25</v>
      </c>
      <c r="K24" s="33">
        <v>92.5</v>
      </c>
      <c r="L24" s="31" t="s">
        <v>154</v>
      </c>
      <c r="M24" s="34" t="s">
        <v>107</v>
      </c>
    </row>
    <row r="25" spans="1:15">
      <c r="A25" s="26">
        <v>21</v>
      </c>
      <c r="B25" s="27"/>
      <c r="C25" s="28" t="s">
        <v>147</v>
      </c>
      <c r="D25" s="29" t="s">
        <v>207</v>
      </c>
      <c r="E25" s="30" t="s">
        <v>103</v>
      </c>
      <c r="F25" s="30" t="s">
        <v>148</v>
      </c>
      <c r="G25" s="30" t="s">
        <v>54</v>
      </c>
      <c r="H25" s="30" t="s">
        <v>150</v>
      </c>
      <c r="I25" s="31" t="s">
        <v>206</v>
      </c>
      <c r="J25" s="35">
        <v>9.25</v>
      </c>
      <c r="K25" s="33">
        <v>76.5</v>
      </c>
      <c r="L25" s="31" t="s">
        <v>155</v>
      </c>
      <c r="M25" s="34" t="s">
        <v>107</v>
      </c>
    </row>
    <row r="26" spans="1:15">
      <c r="A26" s="26">
        <v>22</v>
      </c>
      <c r="B26" s="27"/>
      <c r="C26" s="28" t="s">
        <v>147</v>
      </c>
      <c r="D26" s="29" t="s">
        <v>208</v>
      </c>
      <c r="E26" s="30" t="s">
        <v>103</v>
      </c>
      <c r="F26" s="30" t="s">
        <v>148</v>
      </c>
      <c r="G26" s="30" t="s">
        <v>55</v>
      </c>
      <c r="H26" s="30" t="s">
        <v>150</v>
      </c>
      <c r="I26" s="31" t="s">
        <v>206</v>
      </c>
      <c r="J26" s="35">
        <v>9.25</v>
      </c>
      <c r="K26" s="33">
        <v>50.5</v>
      </c>
      <c r="L26" s="31" t="s">
        <v>156</v>
      </c>
      <c r="M26" s="34" t="s">
        <v>107</v>
      </c>
      <c r="N26" s="40"/>
    </row>
    <row r="27" spans="1:15">
      <c r="A27" s="26">
        <v>23</v>
      </c>
      <c r="B27" s="27"/>
      <c r="C27" s="28" t="s">
        <v>147</v>
      </c>
      <c r="D27" s="29" t="s">
        <v>209</v>
      </c>
      <c r="E27" s="30" t="s">
        <v>103</v>
      </c>
      <c r="F27" s="30" t="s">
        <v>148</v>
      </c>
      <c r="G27" s="30" t="s">
        <v>56</v>
      </c>
      <c r="H27" s="30" t="s">
        <v>150</v>
      </c>
      <c r="I27" s="31" t="s">
        <v>206</v>
      </c>
      <c r="J27" s="35">
        <v>9.25</v>
      </c>
      <c r="K27" s="33">
        <v>29.5</v>
      </c>
      <c r="L27" s="31" t="s">
        <v>157</v>
      </c>
      <c r="M27" s="34" t="s">
        <v>107</v>
      </c>
    </row>
    <row r="28" spans="1:15">
      <c r="A28" s="26">
        <v>24</v>
      </c>
      <c r="B28" s="27"/>
      <c r="C28" s="28" t="s">
        <v>147</v>
      </c>
      <c r="D28" s="29" t="s">
        <v>210</v>
      </c>
      <c r="E28" s="30" t="s">
        <v>103</v>
      </c>
      <c r="F28" s="30" t="s">
        <v>148</v>
      </c>
      <c r="G28" s="30" t="s">
        <v>158</v>
      </c>
      <c r="H28" s="30" t="s">
        <v>150</v>
      </c>
      <c r="I28" s="31" t="s">
        <v>211</v>
      </c>
      <c r="J28" s="39">
        <v>15.36</v>
      </c>
      <c r="K28" s="33">
        <v>14</v>
      </c>
      <c r="L28" s="31" t="s">
        <v>159</v>
      </c>
      <c r="M28" s="34" t="s">
        <v>107</v>
      </c>
    </row>
    <row r="29" spans="1:15">
      <c r="A29" s="26">
        <v>25</v>
      </c>
      <c r="B29" s="27"/>
      <c r="C29" s="28" t="s">
        <v>129</v>
      </c>
      <c r="D29" s="29" t="s">
        <v>212</v>
      </c>
      <c r="E29" s="30" t="s">
        <v>103</v>
      </c>
      <c r="F29" s="30" t="s">
        <v>148</v>
      </c>
      <c r="G29" s="30" t="s">
        <v>160</v>
      </c>
      <c r="H29" s="30" t="s">
        <v>105</v>
      </c>
      <c r="I29" s="31" t="s">
        <v>213</v>
      </c>
      <c r="J29" s="39">
        <v>13</v>
      </c>
      <c r="K29" s="33">
        <v>65.8</v>
      </c>
      <c r="L29" s="31" t="s">
        <v>161</v>
      </c>
      <c r="M29" s="34" t="s">
        <v>107</v>
      </c>
    </row>
    <row r="30" spans="1:15">
      <c r="A30" s="26">
        <v>26</v>
      </c>
      <c r="B30" s="27"/>
      <c r="C30" s="28" t="s">
        <v>147</v>
      </c>
      <c r="D30" s="29" t="s">
        <v>214</v>
      </c>
      <c r="E30" s="30" t="s">
        <v>103</v>
      </c>
      <c r="F30" s="30" t="s">
        <v>148</v>
      </c>
      <c r="G30" s="30" t="s">
        <v>162</v>
      </c>
      <c r="H30" s="30" t="s">
        <v>105</v>
      </c>
      <c r="I30" s="31" t="s">
        <v>215</v>
      </c>
      <c r="J30" s="39">
        <v>47.64</v>
      </c>
      <c r="K30" s="33">
        <v>19</v>
      </c>
      <c r="L30" s="31" t="s">
        <v>163</v>
      </c>
      <c r="M30" s="34" t="s">
        <v>111</v>
      </c>
    </row>
    <row r="31" spans="1:15">
      <c r="A31" s="26">
        <v>27</v>
      </c>
      <c r="B31" s="27"/>
      <c r="C31" s="28" t="s">
        <v>147</v>
      </c>
      <c r="D31" s="29" t="s">
        <v>216</v>
      </c>
      <c r="E31" s="30" t="s">
        <v>103</v>
      </c>
      <c r="F31" s="30" t="s">
        <v>148</v>
      </c>
      <c r="G31" s="30" t="s">
        <v>164</v>
      </c>
      <c r="H31" s="30" t="s">
        <v>105</v>
      </c>
      <c r="I31" s="31" t="s">
        <v>165</v>
      </c>
      <c r="J31" s="39">
        <v>36.18</v>
      </c>
      <c r="K31" s="33">
        <v>90</v>
      </c>
      <c r="L31" s="31" t="s">
        <v>166</v>
      </c>
      <c r="M31" s="34" t="s">
        <v>111</v>
      </c>
    </row>
    <row r="32" spans="1:15">
      <c r="A32" s="26">
        <v>28</v>
      </c>
      <c r="B32" s="27"/>
      <c r="C32" s="28" t="s">
        <v>129</v>
      </c>
      <c r="D32" s="29" t="s">
        <v>217</v>
      </c>
      <c r="E32" s="30" t="s">
        <v>38</v>
      </c>
      <c r="F32" s="30" t="s">
        <v>38</v>
      </c>
      <c r="G32" s="30" t="s">
        <v>167</v>
      </c>
      <c r="H32" s="30" t="s">
        <v>105</v>
      </c>
      <c r="I32" s="31" t="s">
        <v>218</v>
      </c>
      <c r="J32" s="39">
        <v>16.149999999999999</v>
      </c>
      <c r="K32" s="33">
        <v>12</v>
      </c>
      <c r="L32" s="31" t="s">
        <v>168</v>
      </c>
      <c r="M32" s="34" t="s">
        <v>111</v>
      </c>
      <c r="O32" s="41"/>
    </row>
    <row r="33" spans="1:15">
      <c r="A33" s="15">
        <v>29</v>
      </c>
      <c r="B33" s="16"/>
      <c r="C33" s="17" t="s">
        <v>129</v>
      </c>
      <c r="D33" s="18" t="s">
        <v>178</v>
      </c>
      <c r="E33" s="19" t="s">
        <v>38</v>
      </c>
      <c r="F33" s="19" t="s">
        <v>38</v>
      </c>
      <c r="G33" s="19" t="s">
        <v>169</v>
      </c>
      <c r="H33" s="19" t="s">
        <v>105</v>
      </c>
      <c r="I33" s="23" t="s">
        <v>219</v>
      </c>
      <c r="J33" s="42">
        <v>55.97</v>
      </c>
      <c r="K33" s="22">
        <v>13</v>
      </c>
      <c r="L33" s="23" t="s">
        <v>170</v>
      </c>
      <c r="M33" s="24" t="s">
        <v>111</v>
      </c>
      <c r="O33" s="41"/>
    </row>
    <row r="34" spans="1:15">
      <c r="A34" s="43">
        <v>30</v>
      </c>
      <c r="B34" s="44"/>
      <c r="C34" s="45" t="s">
        <v>129</v>
      </c>
      <c r="D34" s="46" t="s">
        <v>220</v>
      </c>
      <c r="E34" s="12" t="s">
        <v>38</v>
      </c>
      <c r="F34" s="12" t="s">
        <v>38</v>
      </c>
      <c r="G34" s="12" t="s">
        <v>171</v>
      </c>
      <c r="H34" s="12" t="s">
        <v>105</v>
      </c>
      <c r="I34" s="47" t="s">
        <v>172</v>
      </c>
      <c r="J34" s="48">
        <v>11.99</v>
      </c>
      <c r="K34" s="49">
        <v>20.7</v>
      </c>
      <c r="L34" s="47" t="s">
        <v>173</v>
      </c>
      <c r="M34" s="50" t="s">
        <v>111</v>
      </c>
    </row>
    <row r="35" spans="1:15">
      <c r="D35" s="51" t="s">
        <v>174</v>
      </c>
    </row>
    <row r="36" spans="1:15">
      <c r="D36" s="51" t="s">
        <v>175</v>
      </c>
    </row>
  </sheetData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="55" zoomScaleNormal="55" zoomScaleSheetLayoutView="70" workbookViewId="0">
      <selection activeCell="H45" sqref="H45"/>
    </sheetView>
  </sheetViews>
  <sheetFormatPr defaultRowHeight="13.5"/>
  <cols>
    <col min="1" max="1" width="21.125" style="55" customWidth="1"/>
    <col min="2" max="2" width="12.125" style="59" customWidth="1"/>
    <col min="3" max="3" width="16" style="59" customWidth="1"/>
    <col min="4" max="4" width="16" style="58" customWidth="1"/>
    <col min="5" max="12" width="16" style="59" customWidth="1"/>
    <col min="13" max="13" width="5.75" style="59" customWidth="1"/>
    <col min="14" max="16384" width="9" style="59"/>
  </cols>
  <sheetData>
    <row r="1" spans="1:13" ht="20.100000000000001" customHeight="1">
      <c r="B1" s="56"/>
      <c r="C1" s="57" t="s">
        <v>250</v>
      </c>
      <c r="F1" s="60" t="s">
        <v>0</v>
      </c>
    </row>
    <row r="2" spans="1:13" ht="20.100000000000001" customHeight="1"/>
    <row r="3" spans="1:13" ht="19.5" customHeight="1">
      <c r="A3" s="147" t="s">
        <v>1</v>
      </c>
      <c r="B3" s="148"/>
      <c r="C3" s="149"/>
      <c r="D3" s="150"/>
      <c r="E3" s="148"/>
      <c r="F3" s="148"/>
      <c r="G3" s="151" t="s">
        <v>2</v>
      </c>
      <c r="H3" s="151"/>
      <c r="I3" s="148"/>
      <c r="J3" s="148"/>
      <c r="K3" s="148"/>
      <c r="L3" s="152"/>
      <c r="M3" s="61"/>
    </row>
    <row r="4" spans="1:13" ht="19.5" customHeight="1">
      <c r="A4" s="147" t="s">
        <v>3</v>
      </c>
      <c r="B4" s="148"/>
      <c r="C4" s="153">
        <v>1</v>
      </c>
      <c r="D4" s="154">
        <v>2</v>
      </c>
      <c r="E4" s="154">
        <v>3</v>
      </c>
      <c r="F4" s="154">
        <v>4</v>
      </c>
      <c r="G4" s="155">
        <v>5</v>
      </c>
      <c r="H4" s="154">
        <v>6</v>
      </c>
      <c r="I4" s="154">
        <v>7</v>
      </c>
      <c r="J4" s="154">
        <v>8</v>
      </c>
      <c r="K4" s="154">
        <v>9</v>
      </c>
      <c r="L4" s="156">
        <v>10</v>
      </c>
      <c r="M4" s="52"/>
    </row>
    <row r="5" spans="1:13" ht="19.5" customHeight="1">
      <c r="A5" s="147" t="s">
        <v>4</v>
      </c>
      <c r="B5" s="148"/>
      <c r="C5" s="153" t="s">
        <v>5</v>
      </c>
      <c r="D5" s="154" t="s">
        <v>6</v>
      </c>
      <c r="E5" s="187" t="s">
        <v>7</v>
      </c>
      <c r="F5" s="187" t="s">
        <v>8</v>
      </c>
      <c r="G5" s="154" t="s">
        <v>9</v>
      </c>
      <c r="H5" s="187" t="s">
        <v>10</v>
      </c>
      <c r="I5" s="154" t="s">
        <v>11</v>
      </c>
      <c r="J5" s="154" t="s">
        <v>12</v>
      </c>
      <c r="K5" s="154" t="s">
        <v>13</v>
      </c>
      <c r="L5" s="156" t="s">
        <v>14</v>
      </c>
      <c r="M5" s="52"/>
    </row>
    <row r="6" spans="1:13" ht="19.5" customHeight="1">
      <c r="A6" s="157" t="s">
        <v>15</v>
      </c>
      <c r="B6" s="158"/>
      <c r="C6" s="111"/>
      <c r="D6" s="112"/>
      <c r="E6" s="112">
        <v>41877</v>
      </c>
      <c r="F6" s="112">
        <v>41878</v>
      </c>
      <c r="G6" s="112"/>
      <c r="H6" s="112">
        <v>41782</v>
      </c>
      <c r="I6" s="112"/>
      <c r="J6" s="113"/>
      <c r="K6" s="113"/>
      <c r="L6" s="112"/>
      <c r="M6" s="62"/>
    </row>
    <row r="7" spans="1:13" ht="19.5" customHeight="1">
      <c r="A7" s="157" t="s">
        <v>233</v>
      </c>
      <c r="B7" s="159" t="s">
        <v>16</v>
      </c>
      <c r="C7" s="114"/>
      <c r="D7" s="115"/>
      <c r="E7" s="115">
        <v>3.58</v>
      </c>
      <c r="F7" s="115">
        <v>3.47</v>
      </c>
      <c r="G7" s="115"/>
      <c r="H7" s="116">
        <v>6</v>
      </c>
      <c r="I7" s="115"/>
      <c r="J7" s="117"/>
      <c r="K7" s="118"/>
      <c r="L7" s="115"/>
      <c r="M7" s="61"/>
    </row>
    <row r="8" spans="1:13" ht="19.5" customHeight="1">
      <c r="A8" s="157" t="s">
        <v>234</v>
      </c>
      <c r="B8" s="159" t="s">
        <v>16</v>
      </c>
      <c r="C8" s="114"/>
      <c r="D8" s="115"/>
      <c r="E8" s="115">
        <v>3.65</v>
      </c>
      <c r="F8" s="115">
        <v>3.48</v>
      </c>
      <c r="G8" s="115"/>
      <c r="H8" s="116">
        <v>6.02</v>
      </c>
      <c r="I8" s="115"/>
      <c r="J8" s="117"/>
      <c r="K8" s="118"/>
      <c r="L8" s="115"/>
      <c r="M8" s="61"/>
    </row>
    <row r="9" spans="1:13" ht="19.5" customHeight="1">
      <c r="A9" s="157" t="s">
        <v>248</v>
      </c>
      <c r="B9" s="159" t="s">
        <v>16</v>
      </c>
      <c r="C9" s="114"/>
      <c r="D9" s="115"/>
      <c r="E9" s="115">
        <v>4.5999999999999996</v>
      </c>
      <c r="F9" s="115">
        <v>5</v>
      </c>
      <c r="G9" s="115"/>
      <c r="H9" s="119">
        <v>7</v>
      </c>
      <c r="I9" s="115"/>
      <c r="J9" s="117"/>
      <c r="K9" s="117"/>
      <c r="L9" s="115"/>
      <c r="M9" s="61"/>
    </row>
    <row r="10" spans="1:13" ht="19.5" customHeight="1">
      <c r="A10" s="157" t="s">
        <v>17</v>
      </c>
      <c r="B10" s="159" t="s">
        <v>18</v>
      </c>
      <c r="C10" s="120"/>
      <c r="D10" s="121"/>
      <c r="E10" s="121">
        <v>31.3</v>
      </c>
      <c r="F10" s="121">
        <v>32.5</v>
      </c>
      <c r="G10" s="121"/>
      <c r="H10" s="119">
        <v>21.8</v>
      </c>
      <c r="I10" s="121"/>
      <c r="J10" s="122"/>
      <c r="K10" s="122"/>
      <c r="L10" s="121"/>
      <c r="M10" s="61"/>
    </row>
    <row r="11" spans="1:13" ht="19.5" customHeight="1">
      <c r="A11" s="157" t="s">
        <v>19</v>
      </c>
      <c r="B11" s="159" t="s">
        <v>18</v>
      </c>
      <c r="C11" s="120"/>
      <c r="D11" s="121"/>
      <c r="E11" s="121">
        <v>19.7</v>
      </c>
      <c r="F11" s="121">
        <v>22.2</v>
      </c>
      <c r="G11" s="121"/>
      <c r="H11" s="119">
        <v>19.5</v>
      </c>
      <c r="I11" s="121"/>
      <c r="J11" s="122"/>
      <c r="K11" s="122"/>
      <c r="L11" s="121"/>
      <c r="M11" s="61"/>
    </row>
    <row r="12" spans="1:13" ht="19.5" customHeight="1">
      <c r="A12" s="157" t="s">
        <v>20</v>
      </c>
      <c r="B12" s="160" t="s">
        <v>21</v>
      </c>
      <c r="C12" s="123"/>
      <c r="D12" s="121"/>
      <c r="E12" s="121">
        <v>7.8</v>
      </c>
      <c r="F12" s="121">
        <v>6.7</v>
      </c>
      <c r="G12" s="121"/>
      <c r="H12" s="119">
        <v>6.9</v>
      </c>
      <c r="I12" s="121"/>
      <c r="J12" s="124"/>
      <c r="K12" s="124"/>
      <c r="L12" s="121"/>
      <c r="M12" s="61"/>
    </row>
    <row r="13" spans="1:13" ht="19.5" customHeight="1">
      <c r="A13" s="157" t="s">
        <v>235</v>
      </c>
      <c r="B13" s="161" t="s">
        <v>236</v>
      </c>
      <c r="C13" s="123"/>
      <c r="D13" s="121"/>
      <c r="E13" s="121">
        <v>23.8</v>
      </c>
      <c r="F13" s="121">
        <v>23.9</v>
      </c>
      <c r="G13" s="121"/>
      <c r="H13" s="119">
        <v>23.5</v>
      </c>
      <c r="I13" s="121"/>
      <c r="J13" s="124"/>
      <c r="K13" s="124"/>
      <c r="L13" s="121"/>
      <c r="M13" s="61"/>
    </row>
    <row r="14" spans="1:13" ht="19.5" customHeight="1">
      <c r="A14" s="157" t="s">
        <v>22</v>
      </c>
      <c r="B14" s="159" t="s">
        <v>23</v>
      </c>
      <c r="C14" s="123"/>
      <c r="D14" s="125"/>
      <c r="E14" s="125">
        <v>285</v>
      </c>
      <c r="F14" s="125">
        <v>34.299999999999997</v>
      </c>
      <c r="G14" s="125"/>
      <c r="H14" s="126">
        <v>118</v>
      </c>
      <c r="I14" s="125"/>
      <c r="J14" s="127"/>
      <c r="K14" s="127"/>
      <c r="L14" s="125"/>
      <c r="M14" s="61"/>
    </row>
    <row r="15" spans="1:13" ht="19.5" customHeight="1">
      <c r="A15" s="157" t="s">
        <v>24</v>
      </c>
      <c r="B15" s="159" t="s">
        <v>25</v>
      </c>
      <c r="C15" s="123"/>
      <c r="D15" s="128"/>
      <c r="E15" s="128">
        <v>1.9</v>
      </c>
      <c r="F15" s="128">
        <v>2.1</v>
      </c>
      <c r="G15" s="128"/>
      <c r="H15" s="129">
        <v>1.4</v>
      </c>
      <c r="I15" s="128"/>
      <c r="J15" s="124"/>
      <c r="K15" s="124"/>
      <c r="L15" s="128"/>
      <c r="M15" s="61"/>
    </row>
    <row r="16" spans="1:13" ht="19.5" customHeight="1">
      <c r="A16" s="157" t="s">
        <v>26</v>
      </c>
      <c r="B16" s="159" t="s">
        <v>25</v>
      </c>
      <c r="C16" s="123"/>
      <c r="D16" s="128"/>
      <c r="E16" s="128">
        <v>7.5</v>
      </c>
      <c r="F16" s="128">
        <v>0.8</v>
      </c>
      <c r="G16" s="128"/>
      <c r="H16" s="129">
        <v>5.2</v>
      </c>
      <c r="I16" s="128"/>
      <c r="J16" s="124"/>
      <c r="K16" s="124"/>
      <c r="L16" s="128"/>
      <c r="M16" s="61"/>
    </row>
    <row r="17" spans="1:13" ht="19.5" customHeight="1">
      <c r="A17" s="157" t="s">
        <v>27</v>
      </c>
      <c r="B17" s="159" t="s">
        <v>25</v>
      </c>
      <c r="C17" s="123"/>
      <c r="D17" s="130"/>
      <c r="E17" s="130">
        <v>618</v>
      </c>
      <c r="F17" s="130">
        <v>75.900000000000006</v>
      </c>
      <c r="G17" s="130"/>
      <c r="H17" s="131">
        <v>220</v>
      </c>
      <c r="I17" s="130"/>
      <c r="J17" s="132"/>
      <c r="K17" s="133"/>
      <c r="L17" s="130"/>
      <c r="M17" s="61"/>
    </row>
    <row r="18" spans="1:13" ht="19.5" customHeight="1">
      <c r="A18" s="157" t="s">
        <v>254</v>
      </c>
      <c r="B18" s="159" t="s">
        <v>25</v>
      </c>
      <c r="C18" s="134"/>
      <c r="D18" s="130"/>
      <c r="E18" s="130">
        <v>615</v>
      </c>
      <c r="F18" s="130">
        <v>68.2</v>
      </c>
      <c r="G18" s="130"/>
      <c r="H18" s="131">
        <v>226</v>
      </c>
      <c r="I18" s="130"/>
      <c r="J18" s="122"/>
      <c r="K18" s="122"/>
      <c r="L18" s="130"/>
      <c r="M18" s="61"/>
    </row>
    <row r="19" spans="1:13" ht="19.5" customHeight="1">
      <c r="A19" s="157" t="s">
        <v>255</v>
      </c>
      <c r="B19" s="159" t="s">
        <v>25</v>
      </c>
      <c r="C19" s="123"/>
      <c r="D19" s="125"/>
      <c r="E19" s="125">
        <v>544</v>
      </c>
      <c r="F19" s="125">
        <v>19.8</v>
      </c>
      <c r="G19" s="125"/>
      <c r="H19" s="126">
        <v>64.8</v>
      </c>
      <c r="I19" s="125"/>
      <c r="J19" s="122"/>
      <c r="K19" s="122"/>
      <c r="L19" s="125"/>
      <c r="M19" s="61"/>
    </row>
    <row r="20" spans="1:13" ht="19.5" customHeight="1">
      <c r="A20" s="157" t="s">
        <v>256</v>
      </c>
      <c r="B20" s="159" t="s">
        <v>25</v>
      </c>
      <c r="C20" s="123"/>
      <c r="D20" s="135"/>
      <c r="E20" s="135">
        <v>51</v>
      </c>
      <c r="F20" s="135">
        <v>43</v>
      </c>
      <c r="G20" s="135"/>
      <c r="H20" s="136" t="s">
        <v>251</v>
      </c>
      <c r="I20" s="135"/>
      <c r="J20" s="122"/>
      <c r="K20" s="122"/>
      <c r="L20" s="135"/>
      <c r="M20" s="61"/>
    </row>
    <row r="21" spans="1:13" ht="19.5" customHeight="1">
      <c r="A21" s="157" t="s">
        <v>257</v>
      </c>
      <c r="B21" s="159" t="s">
        <v>25</v>
      </c>
      <c r="C21" s="123"/>
      <c r="D21" s="137"/>
      <c r="E21" s="137">
        <v>0.12</v>
      </c>
      <c r="F21" s="137">
        <v>4.3</v>
      </c>
      <c r="G21" s="137"/>
      <c r="H21" s="136" t="s">
        <v>251</v>
      </c>
      <c r="I21" s="137"/>
      <c r="J21" s="117"/>
      <c r="K21" s="117"/>
      <c r="L21" s="137"/>
      <c r="M21" s="61"/>
    </row>
    <row r="22" spans="1:13" ht="19.5" customHeight="1">
      <c r="A22" s="157" t="s">
        <v>258</v>
      </c>
      <c r="B22" s="159" t="s">
        <v>25</v>
      </c>
      <c r="C22" s="123"/>
      <c r="D22" s="125"/>
      <c r="E22" s="125">
        <v>550</v>
      </c>
      <c r="F22" s="125">
        <v>26.5</v>
      </c>
      <c r="G22" s="125"/>
      <c r="H22" s="136" t="s">
        <v>251</v>
      </c>
      <c r="I22" s="125"/>
      <c r="J22" s="127"/>
      <c r="K22" s="127"/>
      <c r="L22" s="125"/>
      <c r="M22" s="61"/>
    </row>
    <row r="23" spans="1:13" ht="19.5" customHeight="1">
      <c r="A23" s="157" t="s">
        <v>259</v>
      </c>
      <c r="B23" s="159" t="s">
        <v>25</v>
      </c>
      <c r="C23" s="138"/>
      <c r="D23" s="125"/>
      <c r="E23" s="125">
        <v>24.7</v>
      </c>
      <c r="F23" s="125">
        <v>4.7</v>
      </c>
      <c r="G23" s="125"/>
      <c r="H23" s="136" t="s">
        <v>251</v>
      </c>
      <c r="I23" s="125"/>
      <c r="J23" s="122"/>
      <c r="K23" s="122"/>
      <c r="L23" s="125"/>
      <c r="M23" s="61"/>
    </row>
    <row r="24" spans="1:13" ht="19.5" customHeight="1">
      <c r="A24" s="157" t="s">
        <v>260</v>
      </c>
      <c r="B24" s="159" t="s">
        <v>25</v>
      </c>
      <c r="C24" s="123"/>
      <c r="D24" s="125"/>
      <c r="E24" s="125">
        <v>31.1</v>
      </c>
      <c r="F24" s="125">
        <v>28.1</v>
      </c>
      <c r="G24" s="125"/>
      <c r="H24" s="136" t="s">
        <v>251</v>
      </c>
      <c r="I24" s="125"/>
      <c r="J24" s="122"/>
      <c r="K24" s="122"/>
      <c r="L24" s="125"/>
      <c r="M24" s="61"/>
    </row>
    <row r="25" spans="1:13" ht="19.5" customHeight="1">
      <c r="A25" s="157" t="s">
        <v>261</v>
      </c>
      <c r="B25" s="159" t="s">
        <v>25</v>
      </c>
      <c r="C25" s="123"/>
      <c r="D25" s="125"/>
      <c r="E25" s="125">
        <v>17.600000000000001</v>
      </c>
      <c r="F25" s="125">
        <v>5.0999999999999996</v>
      </c>
      <c r="G25" s="125"/>
      <c r="H25" s="136" t="s">
        <v>251</v>
      </c>
      <c r="I25" s="125"/>
      <c r="J25" s="122"/>
      <c r="K25" s="122"/>
      <c r="L25" s="125"/>
      <c r="M25" s="61"/>
    </row>
    <row r="26" spans="1:13" ht="19.5" customHeight="1">
      <c r="A26" s="157" t="s">
        <v>262</v>
      </c>
      <c r="B26" s="159" t="s">
        <v>25</v>
      </c>
      <c r="C26" s="123"/>
      <c r="D26" s="136"/>
      <c r="E26" s="136">
        <v>0.56000000000000005</v>
      </c>
      <c r="F26" s="136" t="s">
        <v>251</v>
      </c>
      <c r="G26" s="136"/>
      <c r="H26" s="136" t="s">
        <v>251</v>
      </c>
      <c r="I26" s="136"/>
      <c r="J26" s="139"/>
      <c r="K26" s="139"/>
      <c r="L26" s="136"/>
      <c r="M26" s="61"/>
    </row>
    <row r="27" spans="1:13" ht="19.5" customHeight="1">
      <c r="A27" s="157" t="s">
        <v>28</v>
      </c>
      <c r="B27" s="159" t="s">
        <v>25</v>
      </c>
      <c r="C27" s="123"/>
      <c r="D27" s="136"/>
      <c r="E27" s="136">
        <v>0.04</v>
      </c>
      <c r="F27" s="136">
        <v>0.01</v>
      </c>
      <c r="G27" s="136"/>
      <c r="H27" s="140">
        <v>3.42</v>
      </c>
      <c r="I27" s="136"/>
      <c r="J27" s="117"/>
      <c r="K27" s="117"/>
      <c r="L27" s="136"/>
      <c r="M27" s="61"/>
    </row>
    <row r="28" spans="1:13" ht="19.5" customHeight="1">
      <c r="A28" s="157" t="s">
        <v>29</v>
      </c>
      <c r="B28" s="159" t="s">
        <v>25</v>
      </c>
      <c r="C28" s="123"/>
      <c r="D28" s="136"/>
      <c r="E28" s="136">
        <v>0.06</v>
      </c>
      <c r="F28" s="136">
        <v>0.39</v>
      </c>
      <c r="G28" s="136"/>
      <c r="H28" s="140">
        <v>0.88</v>
      </c>
      <c r="I28" s="136"/>
      <c r="J28" s="117"/>
      <c r="K28" s="117"/>
      <c r="L28" s="136"/>
      <c r="M28" s="61"/>
    </row>
    <row r="29" spans="1:13" ht="19.5" customHeight="1">
      <c r="A29" s="157" t="s">
        <v>246</v>
      </c>
      <c r="B29" s="159" t="s">
        <v>25</v>
      </c>
      <c r="C29" s="123"/>
      <c r="D29" s="136"/>
      <c r="E29" s="130">
        <v>4.9000000000000004</v>
      </c>
      <c r="F29" s="136" t="s">
        <v>251</v>
      </c>
      <c r="G29" s="136"/>
      <c r="H29" s="136" t="s">
        <v>251</v>
      </c>
      <c r="I29" s="130"/>
      <c r="J29" s="117"/>
      <c r="K29" s="117"/>
      <c r="L29" s="130"/>
      <c r="M29" s="61"/>
    </row>
    <row r="30" spans="1:13" ht="19.5" customHeight="1">
      <c r="A30" s="157" t="s">
        <v>30</v>
      </c>
      <c r="B30" s="159" t="s">
        <v>25</v>
      </c>
      <c r="C30" s="123"/>
      <c r="D30" s="141"/>
      <c r="E30" s="141">
        <v>2.2999999999999998</v>
      </c>
      <c r="F30" s="141">
        <v>2.5999999999999999E-2</v>
      </c>
      <c r="G30" s="141"/>
      <c r="H30" s="136" t="s">
        <v>251</v>
      </c>
      <c r="I30" s="141"/>
      <c r="J30" s="142"/>
      <c r="K30" s="142"/>
      <c r="L30" s="141"/>
      <c r="M30" s="61"/>
    </row>
    <row r="31" spans="1:13" ht="19.5" customHeight="1">
      <c r="A31" s="157" t="s">
        <v>241</v>
      </c>
      <c r="B31" s="159" t="s">
        <v>25</v>
      </c>
      <c r="C31" s="123"/>
      <c r="D31" s="137"/>
      <c r="E31" s="137">
        <v>1</v>
      </c>
      <c r="F31" s="137">
        <v>4.8</v>
      </c>
      <c r="G31" s="137"/>
      <c r="H31" s="136" t="s">
        <v>251</v>
      </c>
      <c r="I31" s="143"/>
      <c r="J31" s="142"/>
      <c r="K31" s="142"/>
      <c r="L31" s="137"/>
      <c r="M31" s="61"/>
    </row>
    <row r="32" spans="1:13" ht="19.5" customHeight="1">
      <c r="A32" s="157" t="s">
        <v>263</v>
      </c>
      <c r="B32" s="159" t="s">
        <v>25</v>
      </c>
      <c r="C32" s="123"/>
      <c r="D32" s="141"/>
      <c r="E32" s="141">
        <v>2E-3</v>
      </c>
      <c r="F32" s="141">
        <v>1E-3</v>
      </c>
      <c r="G32" s="141"/>
      <c r="H32" s="136" t="s">
        <v>251</v>
      </c>
      <c r="I32" s="141"/>
      <c r="J32" s="142"/>
      <c r="K32" s="142"/>
      <c r="L32" s="141"/>
      <c r="M32" s="61"/>
    </row>
    <row r="33" spans="1:13" ht="19.5" customHeight="1">
      <c r="A33" s="157" t="s">
        <v>242</v>
      </c>
      <c r="B33" s="159" t="s">
        <v>247</v>
      </c>
      <c r="C33" s="123"/>
      <c r="D33" s="136"/>
      <c r="E33" s="136" t="s">
        <v>251</v>
      </c>
      <c r="F33" s="141">
        <v>7.0000000000000001E-3</v>
      </c>
      <c r="G33" s="136"/>
      <c r="H33" s="136" t="s">
        <v>251</v>
      </c>
      <c r="I33" s="136"/>
      <c r="J33" s="142"/>
      <c r="K33" s="142"/>
      <c r="L33" s="136"/>
      <c r="M33" s="61"/>
    </row>
    <row r="34" spans="1:13" ht="19.5" customHeight="1">
      <c r="A34" s="157" t="s">
        <v>243</v>
      </c>
      <c r="B34" s="159" t="s">
        <v>247</v>
      </c>
      <c r="C34" s="123"/>
      <c r="D34" s="136"/>
      <c r="E34" s="141">
        <v>5.3999999999999999E-2</v>
      </c>
      <c r="F34" s="136" t="s">
        <v>251</v>
      </c>
      <c r="G34" s="136"/>
      <c r="H34" s="136" t="s">
        <v>251</v>
      </c>
      <c r="I34" s="136"/>
      <c r="J34" s="142"/>
      <c r="K34" s="142"/>
      <c r="L34" s="136"/>
    </row>
    <row r="35" spans="1:13" ht="19.5" customHeight="1">
      <c r="A35" s="157" t="s">
        <v>244</v>
      </c>
      <c r="B35" s="159" t="s">
        <v>247</v>
      </c>
      <c r="C35" s="123"/>
      <c r="D35" s="136"/>
      <c r="E35" s="144">
        <v>2.7</v>
      </c>
      <c r="F35" s="136" t="s">
        <v>251</v>
      </c>
      <c r="G35" s="136"/>
      <c r="H35" s="136" t="s">
        <v>251</v>
      </c>
      <c r="I35" s="136"/>
      <c r="J35" s="142"/>
      <c r="K35" s="142"/>
      <c r="L35" s="136"/>
    </row>
    <row r="36" spans="1:13" ht="19.5" customHeight="1">
      <c r="A36" s="157" t="s">
        <v>245</v>
      </c>
      <c r="B36" s="159" t="s">
        <v>247</v>
      </c>
      <c r="C36" s="123"/>
      <c r="D36" s="136"/>
      <c r="E36" s="144">
        <v>1.5</v>
      </c>
      <c r="F36" s="136" t="s">
        <v>251</v>
      </c>
      <c r="G36" s="136"/>
      <c r="H36" s="136" t="s">
        <v>251</v>
      </c>
      <c r="I36" s="136"/>
      <c r="J36" s="142"/>
      <c r="K36" s="142"/>
      <c r="L36" s="136"/>
    </row>
    <row r="37" spans="1:13" ht="19.5" customHeight="1">
      <c r="A37" s="157" t="s">
        <v>31</v>
      </c>
      <c r="B37" s="159" t="s">
        <v>32</v>
      </c>
      <c r="C37" s="123"/>
      <c r="D37" s="136"/>
      <c r="E37" s="145">
        <v>130</v>
      </c>
      <c r="F37" s="136" t="s">
        <v>251</v>
      </c>
      <c r="G37" s="136"/>
      <c r="H37" s="136" t="s">
        <v>251</v>
      </c>
      <c r="I37" s="145"/>
      <c r="J37" s="146"/>
      <c r="K37" s="146"/>
      <c r="L37" s="145"/>
    </row>
    <row r="38" spans="1:13" ht="19.5" customHeight="1">
      <c r="A38" s="157" t="s">
        <v>33</v>
      </c>
      <c r="B38" s="159" t="s">
        <v>34</v>
      </c>
      <c r="C38" s="123"/>
      <c r="D38" s="136"/>
      <c r="E38" s="145">
        <v>170</v>
      </c>
      <c r="F38" s="136" t="s">
        <v>251</v>
      </c>
      <c r="G38" s="136"/>
      <c r="H38" s="136" t="s">
        <v>251</v>
      </c>
      <c r="I38" s="145"/>
      <c r="J38" s="146"/>
      <c r="K38" s="146"/>
      <c r="L38" s="145"/>
    </row>
    <row r="39" spans="1:13" ht="32.25" customHeight="1">
      <c r="A39" s="191" t="s">
        <v>35</v>
      </c>
      <c r="B39" s="192"/>
      <c r="C39" s="162" t="s">
        <v>78</v>
      </c>
      <c r="D39" s="163"/>
      <c r="E39" s="162"/>
      <c r="F39" s="164"/>
      <c r="G39" s="162"/>
      <c r="H39" s="54" t="s">
        <v>249</v>
      </c>
      <c r="I39" s="162"/>
      <c r="J39" s="154" t="s">
        <v>79</v>
      </c>
      <c r="K39" s="154" t="s">
        <v>80</v>
      </c>
      <c r="L39" s="162"/>
    </row>
  </sheetData>
  <mergeCells count="1">
    <mergeCell ref="A39:B39"/>
  </mergeCells>
  <phoneticPr fontId="3"/>
  <conditionalFormatting sqref="D6">
    <cfRule type="cellIs" dxfId="108" priority="64" stopIfTrue="1" operator="lessThanOrEqual">
      <formula>1</formula>
    </cfRule>
  </conditionalFormatting>
  <conditionalFormatting sqref="E6">
    <cfRule type="cellIs" dxfId="107" priority="44" stopIfTrue="1" operator="lessThanOrEqual">
      <formula>1</formula>
    </cfRule>
  </conditionalFormatting>
  <conditionalFormatting sqref="F6">
    <cfRule type="cellIs" dxfId="106" priority="43" stopIfTrue="1" operator="lessThanOrEqual">
      <formula>1</formula>
    </cfRule>
  </conditionalFormatting>
  <conditionalFormatting sqref="G6">
    <cfRule type="cellIs" dxfId="105" priority="42" stopIfTrue="1" operator="lessThanOrEqual">
      <formula>1</formula>
    </cfRule>
  </conditionalFormatting>
  <conditionalFormatting sqref="I6">
    <cfRule type="cellIs" dxfId="104" priority="40" stopIfTrue="1" operator="lessThanOrEqual">
      <formula>1</formula>
    </cfRule>
  </conditionalFormatting>
  <conditionalFormatting sqref="L6">
    <cfRule type="cellIs" dxfId="103" priority="39" stopIfTrue="1" operator="lessThanOrEqual">
      <formula>1</formula>
    </cfRule>
  </conditionalFormatting>
  <conditionalFormatting sqref="D15:G16">
    <cfRule type="cellIs" dxfId="102" priority="32" stopIfTrue="1" operator="greaterThanOrEqual">
      <formula>10</formula>
    </cfRule>
  </conditionalFormatting>
  <conditionalFormatting sqref="D12:G12">
    <cfRule type="cellIs" dxfId="101" priority="33" stopIfTrue="1" operator="greaterThanOrEqual">
      <formula>14</formula>
    </cfRule>
  </conditionalFormatting>
  <conditionalFormatting sqref="D30">
    <cfRule type="cellIs" dxfId="100" priority="34" stopIfTrue="1" operator="greaterThanOrEqual">
      <formula>1</formula>
    </cfRule>
  </conditionalFormatting>
  <conditionalFormatting sqref="D14 D22:D23 E23:G23 D24:G24">
    <cfRule type="cellIs" dxfId="99" priority="35" stopIfTrue="1" operator="greaterThanOrEqual">
      <formula>100</formula>
    </cfRule>
  </conditionalFormatting>
  <conditionalFormatting sqref="D26:E26 D32:G32 D28:G28">
    <cfRule type="cellIs" dxfId="98" priority="36" stopIfTrue="1" operator="greaterThanOrEqual">
      <formula>10</formula>
    </cfRule>
  </conditionalFormatting>
  <conditionalFormatting sqref="E35 E30:G30">
    <cfRule type="cellIs" dxfId="97" priority="37" stopIfTrue="1" operator="greaterThanOrEqual">
      <formula>1</formula>
    </cfRule>
  </conditionalFormatting>
  <conditionalFormatting sqref="E14:G14 E22:G22">
    <cfRule type="cellIs" dxfId="96" priority="38" stopIfTrue="1" operator="greaterThanOrEqual">
      <formula>100</formula>
    </cfRule>
  </conditionalFormatting>
  <conditionalFormatting sqref="I15:I16">
    <cfRule type="cellIs" dxfId="95" priority="26" stopIfTrue="1" operator="greaterThanOrEqual">
      <formula>10</formula>
    </cfRule>
  </conditionalFormatting>
  <conditionalFormatting sqref="I12">
    <cfRule type="cellIs" dxfId="94" priority="27" stopIfTrue="1" operator="greaterThanOrEqual">
      <formula>14</formula>
    </cfRule>
  </conditionalFormatting>
  <conditionalFormatting sqref="I30">
    <cfRule type="cellIs" dxfId="93" priority="28" stopIfTrue="1" operator="greaterThanOrEqual">
      <formula>1</formula>
    </cfRule>
  </conditionalFormatting>
  <conditionalFormatting sqref="I23:I24">
    <cfRule type="cellIs" dxfId="92" priority="29" stopIfTrue="1" operator="greaterThanOrEqual">
      <formula>100</formula>
    </cfRule>
  </conditionalFormatting>
  <conditionalFormatting sqref="I26 I32 I28">
    <cfRule type="cellIs" dxfId="91" priority="30" stopIfTrue="1" operator="greaterThanOrEqual">
      <formula>10</formula>
    </cfRule>
  </conditionalFormatting>
  <conditionalFormatting sqref="I14 I22">
    <cfRule type="cellIs" dxfId="90" priority="31" stopIfTrue="1" operator="greaterThanOrEqual">
      <formula>100</formula>
    </cfRule>
  </conditionalFormatting>
  <conditionalFormatting sqref="L32 L28">
    <cfRule type="cellIs" dxfId="89" priority="25" stopIfTrue="1" operator="greaterThanOrEqual">
      <formula>10</formula>
    </cfRule>
  </conditionalFormatting>
  <conditionalFormatting sqref="L15:L16">
    <cfRule type="cellIs" dxfId="88" priority="19" stopIfTrue="1" operator="greaterThanOrEqual">
      <formula>10</formula>
    </cfRule>
  </conditionalFormatting>
  <conditionalFormatting sqref="L12">
    <cfRule type="cellIs" dxfId="87" priority="20" stopIfTrue="1" operator="greaterThanOrEqual">
      <formula>14</formula>
    </cfRule>
  </conditionalFormatting>
  <conditionalFormatting sqref="L23:L24 L14">
    <cfRule type="cellIs" dxfId="86" priority="22" stopIfTrue="1" operator="greaterThanOrEqual">
      <formula>100</formula>
    </cfRule>
  </conditionalFormatting>
  <conditionalFormatting sqref="L30">
    <cfRule type="cellIs" dxfId="85" priority="23" stopIfTrue="1" operator="greaterThanOrEqual">
      <formula>1</formula>
    </cfRule>
  </conditionalFormatting>
  <conditionalFormatting sqref="L22">
    <cfRule type="cellIs" dxfId="84" priority="24" stopIfTrue="1" operator="greaterThanOrEqual">
      <formula>100</formula>
    </cfRule>
  </conditionalFormatting>
  <conditionalFormatting sqref="H15:H16 H28">
    <cfRule type="cellIs" dxfId="83" priority="13" stopIfTrue="1" operator="greaterThanOrEqual">
      <formula>10</formula>
    </cfRule>
  </conditionalFormatting>
  <conditionalFormatting sqref="H12">
    <cfRule type="cellIs" dxfId="82" priority="14" stopIfTrue="1" operator="greaterThanOrEqual">
      <formula>14</formula>
    </cfRule>
  </conditionalFormatting>
  <conditionalFormatting sqref="H14">
    <cfRule type="cellIs" dxfId="81" priority="15" stopIfTrue="1" operator="greaterThanOrEqual">
      <formula>100</formula>
    </cfRule>
  </conditionalFormatting>
  <conditionalFormatting sqref="F26:H26">
    <cfRule type="cellIs" dxfId="80" priority="12" stopIfTrue="1" operator="greaterThanOrEqual">
      <formula>10</formula>
    </cfRule>
  </conditionalFormatting>
  <conditionalFormatting sqref="H20:H25">
    <cfRule type="cellIs" dxfId="79" priority="11" stopIfTrue="1" operator="greaterThanOrEqual">
      <formula>10</formula>
    </cfRule>
  </conditionalFormatting>
  <conditionalFormatting sqref="D29">
    <cfRule type="cellIs" dxfId="78" priority="10" stopIfTrue="1" operator="greaterThanOrEqual">
      <formula>10</formula>
    </cfRule>
  </conditionalFormatting>
  <conditionalFormatting sqref="F29:H29">
    <cfRule type="cellIs" dxfId="77" priority="9" stopIfTrue="1" operator="greaterThanOrEqual">
      <formula>10</formula>
    </cfRule>
  </conditionalFormatting>
  <conditionalFormatting sqref="H30:H32">
    <cfRule type="cellIs" dxfId="76" priority="8" stopIfTrue="1" operator="greaterThanOrEqual">
      <formula>10</formula>
    </cfRule>
  </conditionalFormatting>
  <conditionalFormatting sqref="D33:E33">
    <cfRule type="cellIs" dxfId="75" priority="7" stopIfTrue="1" operator="greaterThanOrEqual">
      <formula>10</formula>
    </cfRule>
  </conditionalFormatting>
  <conditionalFormatting sqref="G33:I33">
    <cfRule type="cellIs" dxfId="74" priority="6" stopIfTrue="1" operator="greaterThanOrEqual">
      <formula>10</formula>
    </cfRule>
  </conditionalFormatting>
  <conditionalFormatting sqref="L33">
    <cfRule type="cellIs" dxfId="73" priority="5" stopIfTrue="1" operator="greaterThanOrEqual">
      <formula>10</formula>
    </cfRule>
  </conditionalFormatting>
  <conditionalFormatting sqref="D34:D38">
    <cfRule type="cellIs" dxfId="72" priority="4" stopIfTrue="1" operator="greaterThanOrEqual">
      <formula>10</formula>
    </cfRule>
  </conditionalFormatting>
  <conditionalFormatting sqref="F34:H38">
    <cfRule type="cellIs" dxfId="71" priority="3" stopIfTrue="1" operator="greaterThanOrEqual">
      <formula>10</formula>
    </cfRule>
  </conditionalFormatting>
  <conditionalFormatting sqref="I34:I36">
    <cfRule type="cellIs" dxfId="70" priority="2" stopIfTrue="1" operator="greaterThanOrEqual">
      <formula>10</formula>
    </cfRule>
  </conditionalFormatting>
  <conditionalFormatting sqref="L34:L36">
    <cfRule type="cellIs" dxfId="69" priority="1" stopIfTrue="1" operator="greaterThanOrEqual">
      <formula>10</formula>
    </cfRule>
  </conditionalFormatting>
  <printOptions gridLinesSet="0"/>
  <pageMargins left="0.78740157480314965" right="0.7" top="1.28" bottom="0.59055118110236227" header="0" footer="0"/>
  <pageSetup paperSize="9" scale="77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="55" zoomScaleNormal="55" zoomScaleSheetLayoutView="70" workbookViewId="0">
      <selection activeCell="F39" sqref="F39"/>
    </sheetView>
  </sheetViews>
  <sheetFormatPr defaultRowHeight="13.5"/>
  <cols>
    <col min="1" max="1" width="21.125" style="55" customWidth="1"/>
    <col min="2" max="2" width="12.125" style="59" customWidth="1"/>
    <col min="3" max="3" width="16" style="59" customWidth="1"/>
    <col min="4" max="4" width="16" style="58" customWidth="1"/>
    <col min="5" max="12" width="16" style="59" customWidth="1"/>
    <col min="13" max="13" width="5.75" style="59" customWidth="1"/>
    <col min="14" max="16384" width="9" style="59"/>
  </cols>
  <sheetData>
    <row r="1" spans="1:13" ht="20.100000000000001" customHeight="1">
      <c r="B1" s="56"/>
      <c r="C1" s="57" t="s">
        <v>250</v>
      </c>
      <c r="F1" s="60" t="s">
        <v>36</v>
      </c>
    </row>
    <row r="2" spans="1:13" ht="20.100000000000001" customHeight="1"/>
    <row r="3" spans="1:13" ht="19.5" customHeight="1">
      <c r="A3" s="147" t="s">
        <v>1</v>
      </c>
      <c r="B3" s="148"/>
      <c r="C3" s="165"/>
      <c r="D3" s="159"/>
      <c r="E3" s="158"/>
      <c r="F3" s="160" t="s">
        <v>37</v>
      </c>
      <c r="G3" s="158"/>
      <c r="H3" s="158"/>
      <c r="I3" s="166"/>
      <c r="J3" s="158"/>
      <c r="K3" s="160" t="s">
        <v>38</v>
      </c>
      <c r="L3" s="166"/>
      <c r="M3" s="61"/>
    </row>
    <row r="4" spans="1:13" ht="19.5" customHeight="1">
      <c r="A4" s="147" t="s">
        <v>3</v>
      </c>
      <c r="B4" s="148"/>
      <c r="C4" s="167">
        <v>11</v>
      </c>
      <c r="D4" s="162">
        <v>12</v>
      </c>
      <c r="E4" s="162">
        <v>13</v>
      </c>
      <c r="F4" s="162">
        <v>14</v>
      </c>
      <c r="G4" s="162">
        <v>15</v>
      </c>
      <c r="H4" s="162">
        <v>16</v>
      </c>
      <c r="I4" s="162">
        <v>17</v>
      </c>
      <c r="J4" s="162">
        <v>28</v>
      </c>
      <c r="K4" s="162">
        <v>29</v>
      </c>
      <c r="L4" s="168">
        <v>30</v>
      </c>
      <c r="M4" s="52"/>
    </row>
    <row r="5" spans="1:13" ht="19.5" customHeight="1">
      <c r="A5" s="147" t="s">
        <v>4</v>
      </c>
      <c r="B5" s="148"/>
      <c r="C5" s="169" t="s">
        <v>39</v>
      </c>
      <c r="D5" s="170" t="s">
        <v>40</v>
      </c>
      <c r="E5" s="170" t="s">
        <v>41</v>
      </c>
      <c r="F5" s="188" t="s">
        <v>42</v>
      </c>
      <c r="G5" s="170" t="s">
        <v>43</v>
      </c>
      <c r="H5" s="170" t="s">
        <v>44</v>
      </c>
      <c r="I5" s="170" t="s">
        <v>45</v>
      </c>
      <c r="J5" s="170" t="s">
        <v>46</v>
      </c>
      <c r="K5" s="170" t="s">
        <v>47</v>
      </c>
      <c r="L5" s="171" t="s">
        <v>48</v>
      </c>
      <c r="M5" s="52"/>
    </row>
    <row r="6" spans="1:13" ht="18.75" customHeight="1">
      <c r="A6" s="157" t="s">
        <v>15</v>
      </c>
      <c r="B6" s="158"/>
      <c r="C6" s="172"/>
      <c r="D6" s="172"/>
      <c r="E6" s="172"/>
      <c r="F6" s="172">
        <v>41878</v>
      </c>
      <c r="G6" s="172"/>
      <c r="H6" s="172"/>
      <c r="I6" s="172"/>
      <c r="J6" s="172"/>
      <c r="K6" s="173"/>
      <c r="L6" s="172"/>
      <c r="M6" s="62"/>
    </row>
    <row r="7" spans="1:13" ht="18.75" customHeight="1">
      <c r="A7" s="157" t="s">
        <v>233</v>
      </c>
      <c r="B7" s="159" t="s">
        <v>16</v>
      </c>
      <c r="C7" s="116"/>
      <c r="D7" s="116"/>
      <c r="E7" s="116"/>
      <c r="F7" s="116">
        <v>2.36</v>
      </c>
      <c r="G7" s="116"/>
      <c r="H7" s="116"/>
      <c r="I7" s="116"/>
      <c r="J7" s="116"/>
      <c r="K7" s="173"/>
      <c r="L7" s="116"/>
      <c r="M7" s="61"/>
    </row>
    <row r="8" spans="1:13" ht="18.75" customHeight="1">
      <c r="A8" s="157" t="s">
        <v>234</v>
      </c>
      <c r="B8" s="159" t="s">
        <v>16</v>
      </c>
      <c r="C8" s="116"/>
      <c r="D8" s="116"/>
      <c r="E8" s="116"/>
      <c r="F8" s="116">
        <v>2.4700000000000002</v>
      </c>
      <c r="G8" s="116"/>
      <c r="H8" s="116"/>
      <c r="I8" s="116"/>
      <c r="J8" s="116"/>
      <c r="K8" s="173"/>
      <c r="L8" s="116"/>
      <c r="M8" s="61"/>
    </row>
    <row r="9" spans="1:13" ht="18.75" customHeight="1">
      <c r="A9" s="157" t="s">
        <v>248</v>
      </c>
      <c r="B9" s="159" t="s">
        <v>16</v>
      </c>
      <c r="C9" s="116"/>
      <c r="D9" s="116"/>
      <c r="E9" s="116"/>
      <c r="F9" s="116">
        <v>7</v>
      </c>
      <c r="G9" s="116"/>
      <c r="H9" s="116"/>
      <c r="I9" s="116"/>
      <c r="J9" s="119"/>
      <c r="K9" s="173"/>
      <c r="L9" s="119"/>
      <c r="M9" s="61"/>
    </row>
    <row r="10" spans="1:13" ht="18.75" customHeight="1">
      <c r="A10" s="157" t="s">
        <v>17</v>
      </c>
      <c r="B10" s="159" t="s">
        <v>18</v>
      </c>
      <c r="C10" s="119"/>
      <c r="D10" s="119"/>
      <c r="E10" s="119"/>
      <c r="F10" s="119">
        <v>31.3</v>
      </c>
      <c r="G10" s="119"/>
      <c r="H10" s="119"/>
      <c r="I10" s="119"/>
      <c r="J10" s="119"/>
      <c r="K10" s="173"/>
      <c r="L10" s="119"/>
      <c r="M10" s="61"/>
    </row>
    <row r="11" spans="1:13" ht="18.75" customHeight="1">
      <c r="A11" s="157" t="s">
        <v>19</v>
      </c>
      <c r="B11" s="159" t="s">
        <v>18</v>
      </c>
      <c r="C11" s="119"/>
      <c r="D11" s="119"/>
      <c r="E11" s="119"/>
      <c r="F11" s="119">
        <v>19.5</v>
      </c>
      <c r="G11" s="119"/>
      <c r="H11" s="119"/>
      <c r="I11" s="119"/>
      <c r="J11" s="119"/>
      <c r="K11" s="173"/>
      <c r="L11" s="119"/>
      <c r="M11" s="61"/>
    </row>
    <row r="12" spans="1:13" ht="18.75" customHeight="1">
      <c r="A12" s="157" t="s">
        <v>20</v>
      </c>
      <c r="B12" s="160" t="s">
        <v>21</v>
      </c>
      <c r="C12" s="119"/>
      <c r="D12" s="119"/>
      <c r="E12" s="119"/>
      <c r="F12" s="119">
        <v>7.5</v>
      </c>
      <c r="G12" s="119"/>
      <c r="H12" s="119"/>
      <c r="I12" s="119"/>
      <c r="J12" s="119"/>
      <c r="K12" s="173"/>
      <c r="L12" s="119"/>
      <c r="M12" s="61"/>
    </row>
    <row r="13" spans="1:13" ht="18.75" customHeight="1">
      <c r="A13" s="157" t="s">
        <v>235</v>
      </c>
      <c r="B13" s="161" t="s">
        <v>236</v>
      </c>
      <c r="C13" s="119"/>
      <c r="D13" s="119"/>
      <c r="E13" s="119"/>
      <c r="F13" s="119">
        <v>23.8</v>
      </c>
      <c r="G13" s="119"/>
      <c r="H13" s="119"/>
      <c r="I13" s="119"/>
      <c r="J13" s="119"/>
      <c r="K13" s="173"/>
      <c r="L13" s="119"/>
      <c r="M13" s="61"/>
    </row>
    <row r="14" spans="1:13" ht="18.75" customHeight="1">
      <c r="A14" s="157" t="s">
        <v>22</v>
      </c>
      <c r="B14" s="159" t="s">
        <v>23</v>
      </c>
      <c r="C14" s="126"/>
      <c r="D14" s="126"/>
      <c r="E14" s="126"/>
      <c r="F14" s="126">
        <v>91.1</v>
      </c>
      <c r="G14" s="126"/>
      <c r="H14" s="126"/>
      <c r="I14" s="126"/>
      <c r="J14" s="119"/>
      <c r="K14" s="173"/>
      <c r="L14" s="119"/>
      <c r="M14" s="61"/>
    </row>
    <row r="15" spans="1:13" ht="18.75" customHeight="1">
      <c r="A15" s="157" t="s">
        <v>24</v>
      </c>
      <c r="B15" s="159" t="s">
        <v>25</v>
      </c>
      <c r="C15" s="129"/>
      <c r="D15" s="129"/>
      <c r="E15" s="129"/>
      <c r="F15" s="129">
        <v>0.6</v>
      </c>
      <c r="G15" s="129"/>
      <c r="H15" s="129"/>
      <c r="I15" s="129"/>
      <c r="J15" s="119"/>
      <c r="K15" s="173"/>
      <c r="L15" s="119"/>
      <c r="M15" s="61"/>
    </row>
    <row r="16" spans="1:13" ht="18.75" customHeight="1">
      <c r="A16" s="157" t="s">
        <v>26</v>
      </c>
      <c r="B16" s="159" t="s">
        <v>25</v>
      </c>
      <c r="C16" s="129"/>
      <c r="D16" s="129"/>
      <c r="E16" s="129"/>
      <c r="F16" s="129">
        <v>6.7</v>
      </c>
      <c r="G16" s="129"/>
      <c r="H16" s="129"/>
      <c r="I16" s="129"/>
      <c r="J16" s="119"/>
      <c r="K16" s="173"/>
      <c r="L16" s="119"/>
      <c r="M16" s="61"/>
    </row>
    <row r="17" spans="1:13" ht="18.75" customHeight="1">
      <c r="A17" s="157" t="s">
        <v>27</v>
      </c>
      <c r="B17" s="159" t="s">
        <v>25</v>
      </c>
      <c r="C17" s="131"/>
      <c r="D17" s="131"/>
      <c r="E17" s="131"/>
      <c r="F17" s="131">
        <v>416</v>
      </c>
      <c r="G17" s="131"/>
      <c r="H17" s="131"/>
      <c r="I17" s="131"/>
      <c r="J17" s="119"/>
      <c r="K17" s="173"/>
      <c r="L17" s="174"/>
      <c r="M17" s="61"/>
    </row>
    <row r="18" spans="1:13" ht="18.75" customHeight="1">
      <c r="A18" s="157" t="s">
        <v>254</v>
      </c>
      <c r="B18" s="159" t="s">
        <v>25</v>
      </c>
      <c r="C18" s="131"/>
      <c r="D18" s="131"/>
      <c r="E18" s="131"/>
      <c r="F18" s="131">
        <v>410</v>
      </c>
      <c r="G18" s="131"/>
      <c r="H18" s="131"/>
      <c r="I18" s="131"/>
      <c r="J18" s="136"/>
      <c r="K18" s="173"/>
      <c r="L18" s="136"/>
      <c r="M18" s="61"/>
    </row>
    <row r="19" spans="1:13" ht="18.75" customHeight="1">
      <c r="A19" s="157" t="s">
        <v>255</v>
      </c>
      <c r="B19" s="159" t="s">
        <v>25</v>
      </c>
      <c r="C19" s="126"/>
      <c r="D19" s="126"/>
      <c r="E19" s="126"/>
      <c r="F19" s="126">
        <v>59.4</v>
      </c>
      <c r="G19" s="126"/>
      <c r="H19" s="126"/>
      <c r="I19" s="126"/>
      <c r="J19" s="119"/>
      <c r="K19" s="173"/>
      <c r="L19" s="119"/>
      <c r="M19" s="61"/>
    </row>
    <row r="20" spans="1:13" ht="18.75" customHeight="1">
      <c r="A20" s="157" t="s">
        <v>256</v>
      </c>
      <c r="B20" s="159" t="s">
        <v>25</v>
      </c>
      <c r="C20" s="175"/>
      <c r="D20" s="175"/>
      <c r="E20" s="175"/>
      <c r="F20" s="175" t="s">
        <v>238</v>
      </c>
      <c r="G20" s="175"/>
      <c r="H20" s="175"/>
      <c r="I20" s="175"/>
      <c r="J20" s="136"/>
      <c r="K20" s="173"/>
      <c r="L20" s="136"/>
      <c r="M20" s="61"/>
    </row>
    <row r="21" spans="1:13" ht="18.75" customHeight="1">
      <c r="A21" s="157" t="s">
        <v>257</v>
      </c>
      <c r="B21" s="159" t="s">
        <v>25</v>
      </c>
      <c r="C21" s="176"/>
      <c r="D21" s="176"/>
      <c r="E21" s="176"/>
      <c r="F21" s="176">
        <v>0.02</v>
      </c>
      <c r="G21" s="176"/>
      <c r="H21" s="176"/>
      <c r="I21" s="176"/>
      <c r="J21" s="119"/>
      <c r="K21" s="173"/>
      <c r="L21" s="116"/>
      <c r="M21" s="61"/>
    </row>
    <row r="22" spans="1:13" ht="18.75" customHeight="1">
      <c r="A22" s="157" t="s">
        <v>258</v>
      </c>
      <c r="B22" s="159" t="s">
        <v>25</v>
      </c>
      <c r="C22" s="126"/>
      <c r="D22" s="126"/>
      <c r="E22" s="126"/>
      <c r="F22" s="126">
        <v>153</v>
      </c>
      <c r="G22" s="126"/>
      <c r="H22" s="126"/>
      <c r="I22" s="126"/>
      <c r="J22" s="136"/>
      <c r="K22" s="173"/>
      <c r="L22" s="136"/>
      <c r="M22" s="61"/>
    </row>
    <row r="23" spans="1:13" ht="18.75" customHeight="1">
      <c r="A23" s="157" t="s">
        <v>259</v>
      </c>
      <c r="B23" s="159" t="s">
        <v>25</v>
      </c>
      <c r="C23" s="126"/>
      <c r="D23" s="126"/>
      <c r="E23" s="126"/>
      <c r="F23" s="126">
        <v>13.5</v>
      </c>
      <c r="G23" s="126"/>
      <c r="H23" s="126"/>
      <c r="I23" s="126"/>
      <c r="J23" s="136"/>
      <c r="K23" s="173"/>
      <c r="L23" s="136"/>
      <c r="M23" s="61"/>
    </row>
    <row r="24" spans="1:13" ht="18.75" customHeight="1">
      <c r="A24" s="157" t="s">
        <v>260</v>
      </c>
      <c r="B24" s="159" t="s">
        <v>25</v>
      </c>
      <c r="C24" s="126"/>
      <c r="D24" s="126"/>
      <c r="E24" s="126"/>
      <c r="F24" s="126">
        <v>24.6</v>
      </c>
      <c r="G24" s="126"/>
      <c r="H24" s="126"/>
      <c r="I24" s="126"/>
      <c r="J24" s="136"/>
      <c r="K24" s="173"/>
      <c r="L24" s="136"/>
      <c r="M24" s="61"/>
    </row>
    <row r="25" spans="1:13" ht="18.75" customHeight="1">
      <c r="A25" s="157" t="s">
        <v>261</v>
      </c>
      <c r="B25" s="159" t="s">
        <v>25</v>
      </c>
      <c r="C25" s="126"/>
      <c r="D25" s="126"/>
      <c r="E25" s="126"/>
      <c r="F25" s="126">
        <v>19.2</v>
      </c>
      <c r="G25" s="126"/>
      <c r="H25" s="126"/>
      <c r="I25" s="126"/>
      <c r="J25" s="136"/>
      <c r="K25" s="173"/>
      <c r="L25" s="136"/>
      <c r="M25" s="61"/>
    </row>
    <row r="26" spans="1:13" ht="18.75" customHeight="1">
      <c r="A26" s="157" t="s">
        <v>262</v>
      </c>
      <c r="B26" s="159" t="s">
        <v>25</v>
      </c>
      <c r="C26" s="140"/>
      <c r="D26" s="140"/>
      <c r="E26" s="140"/>
      <c r="F26" s="140">
        <v>0.72</v>
      </c>
      <c r="G26" s="136"/>
      <c r="H26" s="140"/>
      <c r="I26" s="140"/>
      <c r="J26" s="136"/>
      <c r="K26" s="173"/>
      <c r="L26" s="136"/>
      <c r="M26" s="61"/>
    </row>
    <row r="27" spans="1:13" ht="18.75" customHeight="1">
      <c r="A27" s="157" t="s">
        <v>28</v>
      </c>
      <c r="B27" s="159" t="s">
        <v>25</v>
      </c>
      <c r="C27" s="140"/>
      <c r="D27" s="140"/>
      <c r="E27" s="140"/>
      <c r="F27" s="140">
        <v>3.12</v>
      </c>
      <c r="G27" s="140"/>
      <c r="H27" s="140"/>
      <c r="I27" s="140"/>
      <c r="J27" s="116"/>
      <c r="K27" s="173"/>
      <c r="L27" s="119"/>
      <c r="M27" s="61"/>
    </row>
    <row r="28" spans="1:13" ht="18.75" customHeight="1">
      <c r="A28" s="157" t="s">
        <v>29</v>
      </c>
      <c r="B28" s="159" t="s">
        <v>25</v>
      </c>
      <c r="C28" s="140"/>
      <c r="D28" s="140"/>
      <c r="E28" s="140"/>
      <c r="F28" s="140">
        <v>0.06</v>
      </c>
      <c r="G28" s="140"/>
      <c r="H28" s="140"/>
      <c r="I28" s="140"/>
      <c r="J28" s="116"/>
      <c r="K28" s="173"/>
      <c r="L28" s="116"/>
      <c r="M28" s="61"/>
    </row>
    <row r="29" spans="1:13" ht="18.75" customHeight="1">
      <c r="A29" s="157" t="s">
        <v>246</v>
      </c>
      <c r="B29" s="159" t="s">
        <v>25</v>
      </c>
      <c r="C29" s="131"/>
      <c r="D29" s="131"/>
      <c r="E29" s="131"/>
      <c r="F29" s="131">
        <v>4.8</v>
      </c>
      <c r="G29" s="136"/>
      <c r="H29" s="131"/>
      <c r="I29" s="131"/>
      <c r="J29" s="136"/>
      <c r="K29" s="173"/>
      <c r="L29" s="136"/>
      <c r="M29" s="61"/>
    </row>
    <row r="30" spans="1:13" ht="18.75" customHeight="1">
      <c r="A30" s="157" t="s">
        <v>30</v>
      </c>
      <c r="B30" s="159" t="s">
        <v>25</v>
      </c>
      <c r="C30" s="177"/>
      <c r="D30" s="177"/>
      <c r="E30" s="177"/>
      <c r="F30" s="177">
        <v>0.1</v>
      </c>
      <c r="G30" s="177"/>
      <c r="H30" s="177"/>
      <c r="I30" s="177"/>
      <c r="J30" s="178"/>
      <c r="K30" s="173"/>
      <c r="L30" s="116"/>
      <c r="M30" s="61"/>
    </row>
    <row r="31" spans="1:13" ht="18.75" customHeight="1">
      <c r="A31" s="157" t="s">
        <v>241</v>
      </c>
      <c r="B31" s="159" t="s">
        <v>25</v>
      </c>
      <c r="C31" s="176"/>
      <c r="D31" s="176"/>
      <c r="E31" s="176"/>
      <c r="F31" s="176">
        <v>1</v>
      </c>
      <c r="G31" s="176"/>
      <c r="H31" s="176"/>
      <c r="I31" s="176"/>
      <c r="J31" s="119"/>
      <c r="K31" s="173"/>
      <c r="L31" s="119"/>
      <c r="M31" s="61"/>
    </row>
    <row r="32" spans="1:13" s="53" customFormat="1" ht="18.75" customHeight="1">
      <c r="A32" s="157" t="s">
        <v>264</v>
      </c>
      <c r="B32" s="159" t="s">
        <v>25</v>
      </c>
      <c r="C32" s="177"/>
      <c r="D32" s="177"/>
      <c r="E32" s="177"/>
      <c r="F32" s="177">
        <v>1E-3</v>
      </c>
      <c r="G32" s="177"/>
      <c r="H32" s="177"/>
      <c r="I32" s="177"/>
      <c r="J32" s="136"/>
      <c r="K32" s="179"/>
      <c r="L32" s="136"/>
      <c r="M32" s="52"/>
    </row>
    <row r="33" spans="1:13" ht="18.75" customHeight="1">
      <c r="A33" s="157" t="s">
        <v>242</v>
      </c>
      <c r="B33" s="159" t="s">
        <v>247</v>
      </c>
      <c r="C33" s="136"/>
      <c r="D33" s="136"/>
      <c r="E33" s="136"/>
      <c r="F33" s="136" t="s">
        <v>251</v>
      </c>
      <c r="G33" s="136"/>
      <c r="H33" s="136"/>
      <c r="I33" s="136"/>
      <c r="J33" s="136"/>
      <c r="K33" s="173"/>
      <c r="L33" s="136"/>
      <c r="M33" s="61"/>
    </row>
    <row r="34" spans="1:13" ht="18.75" customHeight="1">
      <c r="A34" s="157" t="s">
        <v>243</v>
      </c>
      <c r="B34" s="159" t="s">
        <v>247</v>
      </c>
      <c r="C34" s="136"/>
      <c r="D34" s="136"/>
      <c r="E34" s="136"/>
      <c r="F34" s="177">
        <v>6.2E-2</v>
      </c>
      <c r="G34" s="136"/>
      <c r="H34" s="136"/>
      <c r="I34" s="136"/>
      <c r="J34" s="136"/>
      <c r="K34" s="173"/>
      <c r="L34" s="136"/>
    </row>
    <row r="35" spans="1:13" ht="18.75" customHeight="1">
      <c r="A35" s="157" t="s">
        <v>244</v>
      </c>
      <c r="B35" s="159" t="s">
        <v>247</v>
      </c>
      <c r="C35" s="136"/>
      <c r="D35" s="136"/>
      <c r="E35" s="136"/>
      <c r="F35" s="180">
        <v>0.61</v>
      </c>
      <c r="G35" s="136"/>
      <c r="H35" s="136"/>
      <c r="I35" s="136"/>
      <c r="J35" s="136"/>
      <c r="K35" s="173"/>
      <c r="L35" s="136"/>
    </row>
    <row r="36" spans="1:13" ht="18.75" customHeight="1">
      <c r="A36" s="157" t="s">
        <v>245</v>
      </c>
      <c r="B36" s="159" t="s">
        <v>247</v>
      </c>
      <c r="C36" s="136"/>
      <c r="D36" s="136"/>
      <c r="E36" s="136"/>
      <c r="F36" s="136" t="s">
        <v>251</v>
      </c>
      <c r="G36" s="136"/>
      <c r="H36" s="136"/>
      <c r="I36" s="136"/>
      <c r="J36" s="136"/>
      <c r="K36" s="173"/>
      <c r="L36" s="136"/>
    </row>
    <row r="37" spans="1:13" ht="18.75" customHeight="1">
      <c r="A37" s="157" t="s">
        <v>31</v>
      </c>
      <c r="B37" s="159" t="s">
        <v>32</v>
      </c>
      <c r="C37" s="181"/>
      <c r="D37" s="181"/>
      <c r="E37" s="181"/>
      <c r="F37" s="181">
        <v>79</v>
      </c>
      <c r="G37" s="136"/>
      <c r="H37" s="181"/>
      <c r="I37" s="181"/>
      <c r="J37" s="136"/>
      <c r="K37" s="173"/>
      <c r="L37" s="136"/>
    </row>
    <row r="38" spans="1:13" ht="18.75" customHeight="1">
      <c r="A38" s="157" t="s">
        <v>33</v>
      </c>
      <c r="B38" s="159" t="s">
        <v>34</v>
      </c>
      <c r="C38" s="181"/>
      <c r="D38" s="181"/>
      <c r="E38" s="181"/>
      <c r="F38" s="181">
        <v>190</v>
      </c>
      <c r="G38" s="136"/>
      <c r="H38" s="181"/>
      <c r="I38" s="181"/>
      <c r="J38" s="136"/>
      <c r="K38" s="173"/>
      <c r="L38" s="136"/>
    </row>
    <row r="39" spans="1:13" ht="28.5" customHeight="1">
      <c r="A39" s="191" t="s">
        <v>35</v>
      </c>
      <c r="B39" s="192"/>
      <c r="C39" s="173"/>
      <c r="D39" s="182"/>
      <c r="E39" s="173"/>
      <c r="F39" s="173"/>
      <c r="G39" s="173"/>
      <c r="H39" s="173"/>
      <c r="I39" s="173"/>
      <c r="J39" s="173"/>
      <c r="K39" s="162" t="s">
        <v>178</v>
      </c>
      <c r="L39" s="173"/>
    </row>
  </sheetData>
  <mergeCells count="1">
    <mergeCell ref="A39:B39"/>
  </mergeCells>
  <phoneticPr fontId="3"/>
  <conditionalFormatting sqref="J14 L14 J17 L17 J19 L19 J27:J28 L27:L28 J30:J31 J21 L21 L30:L31">
    <cfRule type="cellIs" dxfId="68" priority="108" stopIfTrue="1" operator="lessThanOrEqual">
      <formula>0</formula>
    </cfRule>
  </conditionalFormatting>
  <conditionalFormatting sqref="C12:D12">
    <cfRule type="cellIs" dxfId="67" priority="69" stopIfTrue="1" operator="greaterThanOrEqual">
      <formula>14</formula>
    </cfRule>
  </conditionalFormatting>
  <conditionalFormatting sqref="C15:D16 C32:G32">
    <cfRule type="cellIs" dxfId="66" priority="71" stopIfTrue="1" operator="greaterThanOrEqual">
      <formula>10</formula>
    </cfRule>
  </conditionalFormatting>
  <conditionalFormatting sqref="C14:D14">
    <cfRule type="cellIs" dxfId="65" priority="72" stopIfTrue="1" operator="greaterThanOrEqual">
      <formula>100</formula>
    </cfRule>
  </conditionalFormatting>
  <conditionalFormatting sqref="F15:F16">
    <cfRule type="cellIs" dxfId="64" priority="64" stopIfTrue="1" operator="greaterThanOrEqual">
      <formula>10</formula>
    </cfRule>
  </conditionalFormatting>
  <conditionalFormatting sqref="E12:F12">
    <cfRule type="cellIs" dxfId="63" priority="65" stopIfTrue="1" operator="greaterThanOrEqual">
      <formula>14</formula>
    </cfRule>
  </conditionalFormatting>
  <conditionalFormatting sqref="F35">
    <cfRule type="cellIs" dxfId="62" priority="66" stopIfTrue="1" operator="greaterThanOrEqual">
      <formula>1</formula>
    </cfRule>
  </conditionalFormatting>
  <conditionalFormatting sqref="E15:E16">
    <cfRule type="cellIs" dxfId="61" priority="67" stopIfTrue="1" operator="greaterThanOrEqual">
      <formula>10</formula>
    </cfRule>
  </conditionalFormatting>
  <conditionalFormatting sqref="E14:F14">
    <cfRule type="cellIs" dxfId="60" priority="68" stopIfTrue="1" operator="greaterThanOrEqual">
      <formula>100</formula>
    </cfRule>
  </conditionalFormatting>
  <conditionalFormatting sqref="G15:H16 H32">
    <cfRule type="cellIs" dxfId="59" priority="60" stopIfTrue="1" operator="greaterThanOrEqual">
      <formula>10</formula>
    </cfRule>
  </conditionalFormatting>
  <conditionalFormatting sqref="G12:H12">
    <cfRule type="cellIs" dxfId="58" priority="61" stopIfTrue="1" operator="greaterThanOrEqual">
      <formula>14</formula>
    </cfRule>
  </conditionalFormatting>
  <conditionalFormatting sqref="G14:H14">
    <cfRule type="cellIs" dxfId="57" priority="63" stopIfTrue="1" operator="greaterThanOrEqual">
      <formula>100</formula>
    </cfRule>
  </conditionalFormatting>
  <conditionalFormatting sqref="I15:I16 I32">
    <cfRule type="cellIs" dxfId="56" priority="56" stopIfTrue="1" operator="greaterThanOrEqual">
      <formula>10</formula>
    </cfRule>
  </conditionalFormatting>
  <conditionalFormatting sqref="I12">
    <cfRule type="cellIs" dxfId="55" priority="57" stopIfTrue="1" operator="greaterThanOrEqual">
      <formula>14</formula>
    </cfRule>
  </conditionalFormatting>
  <conditionalFormatting sqref="I14">
    <cfRule type="cellIs" dxfId="54" priority="59" stopIfTrue="1" operator="greaterThanOrEqual">
      <formula>100</formula>
    </cfRule>
  </conditionalFormatting>
  <conditionalFormatting sqref="C23:D23">
    <cfRule type="cellIs" dxfId="53" priority="54" stopIfTrue="1" operator="greaterThanOrEqual">
      <formula>100</formula>
    </cfRule>
  </conditionalFormatting>
  <conditionalFormatting sqref="C22:D22">
    <cfRule type="cellIs" dxfId="52" priority="55" stopIfTrue="1" operator="greaterThanOrEqual">
      <formula>100</formula>
    </cfRule>
  </conditionalFormatting>
  <conditionalFormatting sqref="E23:F23">
    <cfRule type="cellIs" dxfId="51" priority="52" stopIfTrue="1" operator="greaterThanOrEqual">
      <formula>100</formula>
    </cfRule>
  </conditionalFormatting>
  <conditionalFormatting sqref="E22:F22">
    <cfRule type="cellIs" dxfId="50" priority="53" stopIfTrue="1" operator="greaterThanOrEqual">
      <formula>100</formula>
    </cfRule>
  </conditionalFormatting>
  <conditionalFormatting sqref="G23:H23">
    <cfRule type="cellIs" dxfId="49" priority="50" stopIfTrue="1" operator="greaterThanOrEqual">
      <formula>100</formula>
    </cfRule>
  </conditionalFormatting>
  <conditionalFormatting sqref="G22:H22">
    <cfRule type="cellIs" dxfId="48" priority="51" stopIfTrue="1" operator="greaterThanOrEqual">
      <formula>100</formula>
    </cfRule>
  </conditionalFormatting>
  <conditionalFormatting sqref="I23">
    <cfRule type="cellIs" dxfId="47" priority="48" stopIfTrue="1" operator="greaterThanOrEqual">
      <formula>100</formula>
    </cfRule>
  </conditionalFormatting>
  <conditionalFormatting sqref="I22">
    <cfRule type="cellIs" dxfId="46" priority="49" stopIfTrue="1" operator="greaterThanOrEqual">
      <formula>100</formula>
    </cfRule>
  </conditionalFormatting>
  <conditionalFormatting sqref="C24:D24">
    <cfRule type="cellIs" dxfId="45" priority="47" stopIfTrue="1" operator="greaterThanOrEqual">
      <formula>100</formula>
    </cfRule>
  </conditionalFormatting>
  <conditionalFormatting sqref="E24:F24">
    <cfRule type="cellIs" dxfId="44" priority="46" stopIfTrue="1" operator="greaterThanOrEqual">
      <formula>100</formula>
    </cfRule>
  </conditionalFormatting>
  <conditionalFormatting sqref="G24:H24">
    <cfRule type="cellIs" dxfId="43" priority="45" stopIfTrue="1" operator="greaterThanOrEqual">
      <formula>100</formula>
    </cfRule>
  </conditionalFormatting>
  <conditionalFormatting sqref="I24">
    <cfRule type="cellIs" dxfId="42" priority="44" stopIfTrue="1" operator="greaterThanOrEqual">
      <formula>100</formula>
    </cfRule>
  </conditionalFormatting>
  <conditionalFormatting sqref="C26:D26">
    <cfRule type="cellIs" dxfId="41" priority="43" stopIfTrue="1" operator="greaterThanOrEqual">
      <formula>10</formula>
    </cfRule>
  </conditionalFormatting>
  <conditionalFormatting sqref="E26:F26">
    <cfRule type="cellIs" dxfId="40" priority="42" stopIfTrue="1" operator="greaterThanOrEqual">
      <formula>10</formula>
    </cfRule>
  </conditionalFormatting>
  <conditionalFormatting sqref="C28:D28">
    <cfRule type="cellIs" dxfId="39" priority="40" stopIfTrue="1" operator="greaterThanOrEqual">
      <formula>10</formula>
    </cfRule>
  </conditionalFormatting>
  <conditionalFormatting sqref="E28:F28">
    <cfRule type="cellIs" dxfId="38" priority="39" stopIfTrue="1" operator="greaterThanOrEqual">
      <formula>10</formula>
    </cfRule>
  </conditionalFormatting>
  <conditionalFormatting sqref="H28">
    <cfRule type="cellIs" dxfId="37" priority="37" stopIfTrue="1" operator="greaterThanOrEqual">
      <formula>10</formula>
    </cfRule>
  </conditionalFormatting>
  <conditionalFormatting sqref="G28">
    <cfRule type="cellIs" dxfId="36" priority="38" stopIfTrue="1" operator="greaterThanOrEqual">
      <formula>10</formula>
    </cfRule>
  </conditionalFormatting>
  <conditionalFormatting sqref="I28">
    <cfRule type="cellIs" dxfId="35" priority="36" stopIfTrue="1" operator="greaterThanOrEqual">
      <formula>10</formula>
    </cfRule>
  </conditionalFormatting>
  <conditionalFormatting sqref="C30:D30">
    <cfRule type="cellIs" dxfId="34" priority="35" stopIfTrue="1" operator="greaterThanOrEqual">
      <formula>1</formula>
    </cfRule>
  </conditionalFormatting>
  <conditionalFormatting sqref="E30:F30">
    <cfRule type="cellIs" dxfId="33" priority="34" stopIfTrue="1" operator="greaterThanOrEqual">
      <formula>1</formula>
    </cfRule>
  </conditionalFormatting>
  <conditionalFormatting sqref="G30:H30">
    <cfRule type="cellIs" dxfId="32" priority="33" stopIfTrue="1" operator="greaterThanOrEqual">
      <formula>1</formula>
    </cfRule>
  </conditionalFormatting>
  <conditionalFormatting sqref="I30">
    <cfRule type="cellIs" dxfId="31" priority="32" stopIfTrue="1" operator="greaterThanOrEqual">
      <formula>1</formula>
    </cfRule>
  </conditionalFormatting>
  <conditionalFormatting sqref="J15:J16">
    <cfRule type="cellIs" dxfId="30" priority="29" stopIfTrue="1" operator="greaterThanOrEqual">
      <formula>10</formula>
    </cfRule>
  </conditionalFormatting>
  <conditionalFormatting sqref="L15:L16">
    <cfRule type="cellIs" dxfId="29" priority="28" stopIfTrue="1" operator="greaterThanOrEqual">
      <formula>10</formula>
    </cfRule>
  </conditionalFormatting>
  <conditionalFormatting sqref="C33:E36">
    <cfRule type="cellIs" dxfId="28" priority="18" stopIfTrue="1" operator="greaterThanOrEqual">
      <formula>10</formula>
    </cfRule>
  </conditionalFormatting>
  <conditionalFormatting sqref="F33">
    <cfRule type="cellIs" dxfId="27" priority="17" stopIfTrue="1" operator="greaterThanOrEqual">
      <formula>10</formula>
    </cfRule>
  </conditionalFormatting>
  <conditionalFormatting sqref="F36">
    <cfRule type="cellIs" dxfId="26" priority="16" stopIfTrue="1" operator="greaterThanOrEqual">
      <formula>10</formula>
    </cfRule>
  </conditionalFormatting>
  <conditionalFormatting sqref="G33:I36">
    <cfRule type="cellIs" dxfId="25" priority="15" stopIfTrue="1" operator="greaterThanOrEqual">
      <formula>10</formula>
    </cfRule>
  </conditionalFormatting>
  <conditionalFormatting sqref="J32:J36">
    <cfRule type="cellIs" dxfId="24" priority="14" stopIfTrue="1" operator="greaterThanOrEqual">
      <formula>10</formula>
    </cfRule>
  </conditionalFormatting>
  <conditionalFormatting sqref="J29">
    <cfRule type="cellIs" dxfId="23" priority="13" stopIfTrue="1" operator="greaterThanOrEqual">
      <formula>10</formula>
    </cfRule>
  </conditionalFormatting>
  <conditionalFormatting sqref="G29">
    <cfRule type="cellIs" dxfId="22" priority="12" stopIfTrue="1" operator="greaterThanOrEqual">
      <formula>10</formula>
    </cfRule>
  </conditionalFormatting>
  <conditionalFormatting sqref="G26">
    <cfRule type="cellIs" dxfId="21" priority="11" stopIfTrue="1" operator="greaterThanOrEqual">
      <formula>10</formula>
    </cfRule>
  </conditionalFormatting>
  <conditionalFormatting sqref="J22:J26">
    <cfRule type="cellIs" dxfId="20" priority="10" stopIfTrue="1" operator="greaterThanOrEqual">
      <formula>10</formula>
    </cfRule>
  </conditionalFormatting>
  <conditionalFormatting sqref="J20">
    <cfRule type="cellIs" dxfId="19" priority="9" stopIfTrue="1" operator="greaterThanOrEqual">
      <formula>10</formula>
    </cfRule>
  </conditionalFormatting>
  <conditionalFormatting sqref="J18">
    <cfRule type="cellIs" dxfId="18" priority="8" stopIfTrue="1" operator="greaterThanOrEqual">
      <formula>10</formula>
    </cfRule>
  </conditionalFormatting>
  <conditionalFormatting sqref="L18">
    <cfRule type="cellIs" dxfId="17" priority="7" stopIfTrue="1" operator="greaterThanOrEqual">
      <formula>10</formula>
    </cfRule>
  </conditionalFormatting>
  <conditionalFormatting sqref="L20">
    <cfRule type="cellIs" dxfId="16" priority="6" stopIfTrue="1" operator="greaterThanOrEqual">
      <formula>10</formula>
    </cfRule>
  </conditionalFormatting>
  <conditionalFormatting sqref="L22:L26">
    <cfRule type="cellIs" dxfId="15" priority="5" stopIfTrue="1" operator="greaterThanOrEqual">
      <formula>10</formula>
    </cfRule>
  </conditionalFormatting>
  <conditionalFormatting sqref="L29">
    <cfRule type="cellIs" dxfId="14" priority="4" stopIfTrue="1" operator="greaterThanOrEqual">
      <formula>10</formula>
    </cfRule>
  </conditionalFormatting>
  <conditionalFormatting sqref="L32:L38">
    <cfRule type="cellIs" dxfId="13" priority="3" stopIfTrue="1" operator="greaterThanOrEqual">
      <formula>10</formula>
    </cfRule>
  </conditionalFormatting>
  <conditionalFormatting sqref="J37:J38">
    <cfRule type="cellIs" dxfId="12" priority="2" stopIfTrue="1" operator="greaterThanOrEqual">
      <formula>10</formula>
    </cfRule>
  </conditionalFormatting>
  <conditionalFormatting sqref="G37:G38">
    <cfRule type="cellIs" dxfId="11" priority="1" stopIfTrue="1" operator="greaterThanOrEqual">
      <formula>10</formula>
    </cfRule>
  </conditionalFormatting>
  <printOptions gridLinesSet="0"/>
  <pageMargins left="0.73" right="0.56000000000000005" top="1.3" bottom="0.54" header="0" footer="0"/>
  <pageSetup paperSize="9" scale="77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="55" zoomScaleNormal="55" zoomScaleSheetLayoutView="85" workbookViewId="0">
      <selection activeCell="P17" sqref="P17"/>
    </sheetView>
  </sheetViews>
  <sheetFormatPr defaultRowHeight="13.5"/>
  <cols>
    <col min="1" max="1" width="21.125" style="55" customWidth="1"/>
    <col min="2" max="2" width="12.125" style="59" customWidth="1"/>
    <col min="3" max="3" width="16" style="59" customWidth="1"/>
    <col min="4" max="4" width="16" style="58" customWidth="1"/>
    <col min="5" max="12" width="16" style="59" customWidth="1"/>
    <col min="13" max="13" width="5.75" style="59" customWidth="1"/>
    <col min="14" max="16384" width="9" style="59"/>
  </cols>
  <sheetData>
    <row r="1" spans="1:13" ht="20.100000000000001" customHeight="1">
      <c r="B1" s="56"/>
      <c r="C1" s="57" t="s">
        <v>250</v>
      </c>
      <c r="F1" s="60" t="s">
        <v>49</v>
      </c>
    </row>
    <row r="2" spans="1:13" ht="20.100000000000001" customHeight="1"/>
    <row r="3" spans="1:13" ht="19.5" customHeight="1">
      <c r="A3" s="147" t="s">
        <v>1</v>
      </c>
      <c r="B3" s="193" t="s">
        <v>50</v>
      </c>
      <c r="C3" s="194"/>
      <c r="D3" s="194"/>
      <c r="E3" s="194"/>
      <c r="F3" s="194"/>
      <c r="G3" s="194"/>
      <c r="H3" s="194"/>
      <c r="I3" s="194"/>
      <c r="J3" s="194"/>
      <c r="K3" s="194"/>
      <c r="L3" s="195"/>
      <c r="M3" s="61"/>
    </row>
    <row r="4" spans="1:13" ht="19.5" customHeight="1">
      <c r="A4" s="147" t="s">
        <v>3</v>
      </c>
      <c r="B4" s="148"/>
      <c r="C4" s="162">
        <v>18</v>
      </c>
      <c r="D4" s="162">
        <v>19</v>
      </c>
      <c r="E4" s="162">
        <v>20</v>
      </c>
      <c r="F4" s="162">
        <v>21</v>
      </c>
      <c r="G4" s="162">
        <v>22</v>
      </c>
      <c r="H4" s="162">
        <v>23</v>
      </c>
      <c r="I4" s="162">
        <v>24</v>
      </c>
      <c r="J4" s="162">
        <v>25</v>
      </c>
      <c r="K4" s="162">
        <v>26</v>
      </c>
      <c r="L4" s="162">
        <v>27</v>
      </c>
      <c r="M4" s="52"/>
    </row>
    <row r="5" spans="1:13" ht="19.5" customHeight="1">
      <c r="A5" s="147" t="s">
        <v>4</v>
      </c>
      <c r="B5" s="148"/>
      <c r="C5" s="162" t="s">
        <v>51</v>
      </c>
      <c r="D5" s="162" t="s">
        <v>52</v>
      </c>
      <c r="E5" s="162" t="s">
        <v>53</v>
      </c>
      <c r="F5" s="162" t="s">
        <v>54</v>
      </c>
      <c r="G5" s="162" t="s">
        <v>55</v>
      </c>
      <c r="H5" s="187" t="s">
        <v>56</v>
      </c>
      <c r="I5" s="162" t="s">
        <v>57</v>
      </c>
      <c r="J5" s="162" t="s">
        <v>58</v>
      </c>
      <c r="K5" s="162" t="s">
        <v>59</v>
      </c>
      <c r="L5" s="162" t="s">
        <v>60</v>
      </c>
      <c r="M5" s="52"/>
    </row>
    <row r="6" spans="1:13" ht="19.5" customHeight="1">
      <c r="A6" s="157" t="s">
        <v>15</v>
      </c>
      <c r="B6" s="158"/>
      <c r="C6" s="172"/>
      <c r="D6" s="172"/>
      <c r="E6" s="172"/>
      <c r="F6" s="172"/>
      <c r="G6" s="172"/>
      <c r="H6" s="172">
        <v>41962</v>
      </c>
      <c r="I6" s="172"/>
      <c r="J6" s="172"/>
      <c r="K6" s="173"/>
      <c r="L6" s="172"/>
      <c r="M6" s="62"/>
    </row>
    <row r="7" spans="1:13" ht="18.75" customHeight="1">
      <c r="A7" s="157" t="s">
        <v>233</v>
      </c>
      <c r="B7" s="159" t="s">
        <v>16</v>
      </c>
      <c r="C7" s="116"/>
      <c r="D7" s="116"/>
      <c r="E7" s="116"/>
      <c r="F7" s="116"/>
      <c r="G7" s="116"/>
      <c r="H7" s="116">
        <v>6.86</v>
      </c>
      <c r="I7" s="116"/>
      <c r="J7" s="116"/>
      <c r="K7" s="173"/>
      <c r="L7" s="116"/>
      <c r="M7" s="61"/>
    </row>
    <row r="8" spans="1:13" ht="18.75" customHeight="1">
      <c r="A8" s="157" t="s">
        <v>234</v>
      </c>
      <c r="B8" s="159" t="s">
        <v>16</v>
      </c>
      <c r="C8" s="116"/>
      <c r="D8" s="116"/>
      <c r="E8" s="116"/>
      <c r="F8" s="116"/>
      <c r="G8" s="116"/>
      <c r="H8" s="116">
        <v>6.86</v>
      </c>
      <c r="I8" s="116"/>
      <c r="J8" s="116"/>
      <c r="K8" s="173"/>
      <c r="L8" s="116"/>
      <c r="M8" s="61"/>
    </row>
    <row r="9" spans="1:13" ht="18.75" customHeight="1">
      <c r="A9" s="157" t="s">
        <v>248</v>
      </c>
      <c r="B9" s="159" t="s">
        <v>16</v>
      </c>
      <c r="C9" s="119"/>
      <c r="D9" s="119"/>
      <c r="E9" s="119"/>
      <c r="F9" s="119"/>
      <c r="G9" s="119"/>
      <c r="H9" s="119">
        <v>15</v>
      </c>
      <c r="I9" s="119"/>
      <c r="J9" s="119"/>
      <c r="K9" s="173"/>
      <c r="L9" s="119"/>
      <c r="M9" s="61"/>
    </row>
    <row r="10" spans="1:13" ht="18.75" customHeight="1">
      <c r="A10" s="157" t="s">
        <v>17</v>
      </c>
      <c r="B10" s="159" t="s">
        <v>18</v>
      </c>
      <c r="C10" s="119"/>
      <c r="D10" s="119"/>
      <c r="E10" s="119"/>
      <c r="F10" s="119"/>
      <c r="G10" s="119"/>
      <c r="H10" s="119">
        <v>13</v>
      </c>
      <c r="I10" s="119"/>
      <c r="J10" s="119"/>
      <c r="K10" s="173"/>
      <c r="L10" s="119"/>
      <c r="M10" s="61"/>
    </row>
    <row r="11" spans="1:13" ht="18.75" customHeight="1">
      <c r="A11" s="157" t="s">
        <v>19</v>
      </c>
      <c r="B11" s="159" t="s">
        <v>18</v>
      </c>
      <c r="C11" s="119"/>
      <c r="D11" s="119"/>
      <c r="E11" s="119"/>
      <c r="F11" s="119"/>
      <c r="G11" s="119"/>
      <c r="H11" s="119">
        <v>17.2</v>
      </c>
      <c r="I11" s="119"/>
      <c r="J11" s="119"/>
      <c r="K11" s="173"/>
      <c r="L11" s="119"/>
      <c r="M11" s="61"/>
    </row>
    <row r="12" spans="1:13" ht="18.75" customHeight="1">
      <c r="A12" s="157" t="s">
        <v>20</v>
      </c>
      <c r="B12" s="160" t="s">
        <v>21</v>
      </c>
      <c r="C12" s="119"/>
      <c r="D12" s="119"/>
      <c r="E12" s="119"/>
      <c r="F12" s="119"/>
      <c r="G12" s="119"/>
      <c r="H12" s="119">
        <v>7</v>
      </c>
      <c r="I12" s="119"/>
      <c r="J12" s="119"/>
      <c r="K12" s="173"/>
      <c r="L12" s="119"/>
      <c r="M12" s="61"/>
    </row>
    <row r="13" spans="1:13" ht="18.75" customHeight="1">
      <c r="A13" s="157" t="s">
        <v>235</v>
      </c>
      <c r="B13" s="161" t="s">
        <v>236</v>
      </c>
      <c r="C13" s="119"/>
      <c r="D13" s="119"/>
      <c r="E13" s="119"/>
      <c r="F13" s="119"/>
      <c r="G13" s="119"/>
      <c r="H13" s="119">
        <v>20.2</v>
      </c>
      <c r="I13" s="119"/>
      <c r="J13" s="119"/>
      <c r="K13" s="173"/>
      <c r="L13" s="119"/>
      <c r="M13" s="61"/>
    </row>
    <row r="14" spans="1:13" ht="18.75" customHeight="1">
      <c r="A14" s="157" t="s">
        <v>22</v>
      </c>
      <c r="B14" s="159" t="s">
        <v>23</v>
      </c>
      <c r="C14" s="183"/>
      <c r="D14" s="183"/>
      <c r="E14" s="183"/>
      <c r="F14" s="183"/>
      <c r="G14" s="183"/>
      <c r="H14" s="183">
        <v>34</v>
      </c>
      <c r="I14" s="183"/>
      <c r="J14" s="183"/>
      <c r="K14" s="173"/>
      <c r="L14" s="183"/>
      <c r="M14" s="61"/>
    </row>
    <row r="15" spans="1:13" ht="18.75" customHeight="1">
      <c r="A15" s="157" t="s">
        <v>24</v>
      </c>
      <c r="B15" s="159" t="s">
        <v>25</v>
      </c>
      <c r="C15" s="184"/>
      <c r="D15" s="184"/>
      <c r="E15" s="184"/>
      <c r="F15" s="184"/>
      <c r="G15" s="184"/>
      <c r="H15" s="184">
        <v>1.4</v>
      </c>
      <c r="I15" s="184"/>
      <c r="J15" s="184"/>
      <c r="K15" s="173"/>
      <c r="L15" s="184"/>
      <c r="M15" s="61"/>
    </row>
    <row r="16" spans="1:13" ht="18.75" customHeight="1">
      <c r="A16" s="157" t="s">
        <v>26</v>
      </c>
      <c r="B16" s="159" t="s">
        <v>25</v>
      </c>
      <c r="C16" s="184"/>
      <c r="D16" s="184"/>
      <c r="E16" s="184"/>
      <c r="F16" s="184"/>
      <c r="G16" s="184"/>
      <c r="H16" s="184">
        <v>1.6</v>
      </c>
      <c r="I16" s="184"/>
      <c r="J16" s="184"/>
      <c r="K16" s="173"/>
      <c r="L16" s="184"/>
      <c r="M16" s="61"/>
    </row>
    <row r="17" spans="1:13" ht="18.75" customHeight="1">
      <c r="A17" s="157" t="s">
        <v>27</v>
      </c>
      <c r="B17" s="159" t="s">
        <v>25</v>
      </c>
      <c r="C17" s="185"/>
      <c r="D17" s="185"/>
      <c r="E17" s="185"/>
      <c r="F17" s="185"/>
      <c r="G17" s="185"/>
      <c r="H17" s="185">
        <v>104</v>
      </c>
      <c r="I17" s="185"/>
      <c r="J17" s="185"/>
      <c r="K17" s="173"/>
      <c r="L17" s="185"/>
      <c r="M17" s="61"/>
    </row>
    <row r="18" spans="1:13" ht="18.75" customHeight="1">
      <c r="A18" s="157" t="s">
        <v>254</v>
      </c>
      <c r="B18" s="159" t="s">
        <v>25</v>
      </c>
      <c r="C18" s="136"/>
      <c r="D18" s="136"/>
      <c r="E18" s="136"/>
      <c r="F18" s="136"/>
      <c r="G18" s="136"/>
      <c r="H18" s="136" t="s">
        <v>251</v>
      </c>
      <c r="I18" s="136"/>
      <c r="J18" s="136"/>
      <c r="K18" s="173"/>
      <c r="L18" s="136"/>
      <c r="M18" s="61"/>
    </row>
    <row r="19" spans="1:13" ht="18.75" customHeight="1">
      <c r="A19" s="157" t="s">
        <v>255</v>
      </c>
      <c r="B19" s="159" t="s">
        <v>25</v>
      </c>
      <c r="C19" s="183"/>
      <c r="D19" s="183"/>
      <c r="E19" s="183"/>
      <c r="F19" s="183"/>
      <c r="G19" s="183"/>
      <c r="H19" s="183">
        <v>27.8</v>
      </c>
      <c r="I19" s="183"/>
      <c r="J19" s="183"/>
      <c r="K19" s="173"/>
      <c r="L19" s="183"/>
      <c r="M19" s="61"/>
    </row>
    <row r="20" spans="1:13" ht="18.75" customHeight="1">
      <c r="A20" s="157" t="s">
        <v>256</v>
      </c>
      <c r="B20" s="159" t="s">
        <v>25</v>
      </c>
      <c r="C20" s="175"/>
      <c r="D20" s="175"/>
      <c r="E20" s="175"/>
      <c r="F20" s="175"/>
      <c r="G20" s="175"/>
      <c r="H20" s="175">
        <v>31</v>
      </c>
      <c r="I20" s="175"/>
      <c r="J20" s="175"/>
      <c r="K20" s="173"/>
      <c r="L20" s="175"/>
      <c r="M20" s="61"/>
    </row>
    <row r="21" spans="1:13" ht="18.75" customHeight="1">
      <c r="A21" s="157" t="s">
        <v>257</v>
      </c>
      <c r="B21" s="159" t="s">
        <v>25</v>
      </c>
      <c r="C21" s="176"/>
      <c r="D21" s="176"/>
      <c r="E21" s="176"/>
      <c r="F21" s="176"/>
      <c r="G21" s="176"/>
      <c r="H21" s="176" t="s">
        <v>237</v>
      </c>
      <c r="I21" s="176"/>
      <c r="J21" s="176"/>
      <c r="K21" s="173"/>
      <c r="L21" s="176"/>
      <c r="M21" s="61"/>
    </row>
    <row r="22" spans="1:13" ht="18.75" customHeight="1">
      <c r="A22" s="157" t="s">
        <v>258</v>
      </c>
      <c r="B22" s="159" t="s">
        <v>25</v>
      </c>
      <c r="C22" s="183"/>
      <c r="D22" s="183"/>
      <c r="E22" s="183"/>
      <c r="F22" s="183"/>
      <c r="G22" s="183"/>
      <c r="H22" s="183">
        <v>26.1</v>
      </c>
      <c r="I22" s="183"/>
      <c r="J22" s="183"/>
      <c r="K22" s="173"/>
      <c r="L22" s="183"/>
      <c r="M22" s="61"/>
    </row>
    <row r="23" spans="1:13" ht="18.75" customHeight="1">
      <c r="A23" s="157" t="s">
        <v>259</v>
      </c>
      <c r="B23" s="159" t="s">
        <v>25</v>
      </c>
      <c r="C23" s="183"/>
      <c r="D23" s="183"/>
      <c r="E23" s="183"/>
      <c r="F23" s="183"/>
      <c r="G23" s="183"/>
      <c r="H23" s="183">
        <v>4</v>
      </c>
      <c r="I23" s="183"/>
      <c r="J23" s="183"/>
      <c r="K23" s="173"/>
      <c r="L23" s="183"/>
      <c r="M23" s="61"/>
    </row>
    <row r="24" spans="1:13" ht="18.75" customHeight="1">
      <c r="A24" s="157" t="s">
        <v>260</v>
      </c>
      <c r="B24" s="159" t="s">
        <v>25</v>
      </c>
      <c r="C24" s="183"/>
      <c r="D24" s="183"/>
      <c r="E24" s="183"/>
      <c r="F24" s="183"/>
      <c r="G24" s="183"/>
      <c r="H24" s="183">
        <v>21.3</v>
      </c>
      <c r="I24" s="183"/>
      <c r="J24" s="183"/>
      <c r="K24" s="173"/>
      <c r="L24" s="183"/>
      <c r="M24" s="61"/>
    </row>
    <row r="25" spans="1:13" ht="18.75" customHeight="1">
      <c r="A25" s="157" t="s">
        <v>261</v>
      </c>
      <c r="B25" s="159" t="s">
        <v>25</v>
      </c>
      <c r="C25" s="183"/>
      <c r="D25" s="183"/>
      <c r="E25" s="183"/>
      <c r="F25" s="183"/>
      <c r="G25" s="183"/>
      <c r="H25" s="183">
        <v>10.8</v>
      </c>
      <c r="I25" s="183"/>
      <c r="J25" s="183"/>
      <c r="K25" s="173"/>
      <c r="L25" s="183"/>
      <c r="M25" s="61"/>
    </row>
    <row r="26" spans="1:13" ht="18.75" customHeight="1">
      <c r="A26" s="157" t="s">
        <v>262</v>
      </c>
      <c r="B26" s="159" t="s">
        <v>25</v>
      </c>
      <c r="C26" s="136"/>
      <c r="D26" s="136"/>
      <c r="E26" s="136"/>
      <c r="F26" s="136"/>
      <c r="G26" s="136"/>
      <c r="H26" s="136" t="s">
        <v>251</v>
      </c>
      <c r="I26" s="136"/>
      <c r="J26" s="136"/>
      <c r="K26" s="173"/>
      <c r="L26" s="136"/>
      <c r="M26" s="61"/>
    </row>
    <row r="27" spans="1:13" ht="18.75" customHeight="1">
      <c r="A27" s="157" t="s">
        <v>28</v>
      </c>
      <c r="B27" s="159" t="s">
        <v>25</v>
      </c>
      <c r="C27" s="140"/>
      <c r="D27" s="140"/>
      <c r="E27" s="140"/>
      <c r="F27" s="140"/>
      <c r="G27" s="140"/>
      <c r="H27" s="140">
        <v>3.15</v>
      </c>
      <c r="I27" s="140"/>
      <c r="J27" s="140"/>
      <c r="K27" s="173"/>
      <c r="L27" s="140"/>
      <c r="M27" s="61"/>
    </row>
    <row r="28" spans="1:13" ht="18.75" customHeight="1">
      <c r="A28" s="157" t="s">
        <v>29</v>
      </c>
      <c r="B28" s="159" t="s">
        <v>25</v>
      </c>
      <c r="C28" s="140"/>
      <c r="D28" s="140"/>
      <c r="E28" s="140"/>
      <c r="F28" s="140"/>
      <c r="G28" s="140"/>
      <c r="H28" s="140">
        <v>0.51</v>
      </c>
      <c r="I28" s="140"/>
      <c r="J28" s="140"/>
      <c r="K28" s="173"/>
      <c r="L28" s="140"/>
      <c r="M28" s="61"/>
    </row>
    <row r="29" spans="1:13" ht="18.75" customHeight="1">
      <c r="A29" s="157" t="s">
        <v>246</v>
      </c>
      <c r="B29" s="159" t="s">
        <v>25</v>
      </c>
      <c r="C29" s="136"/>
      <c r="D29" s="136"/>
      <c r="E29" s="136"/>
      <c r="F29" s="136"/>
      <c r="G29" s="136"/>
      <c r="H29" s="136" t="s">
        <v>251</v>
      </c>
      <c r="I29" s="185"/>
      <c r="J29" s="185"/>
      <c r="K29" s="173"/>
      <c r="L29" s="185"/>
      <c r="M29" s="61"/>
    </row>
    <row r="30" spans="1:13" ht="18.75" customHeight="1">
      <c r="A30" s="157" t="s">
        <v>30</v>
      </c>
      <c r="B30" s="159" t="s">
        <v>25</v>
      </c>
      <c r="C30" s="177"/>
      <c r="D30" s="177"/>
      <c r="E30" s="177"/>
      <c r="F30" s="177"/>
      <c r="G30" s="177"/>
      <c r="H30" s="177">
        <v>3.4000000000000002E-2</v>
      </c>
      <c r="I30" s="177"/>
      <c r="J30" s="177"/>
      <c r="K30" s="173"/>
      <c r="L30" s="177"/>
      <c r="M30" s="61"/>
    </row>
    <row r="31" spans="1:13" ht="18.75" customHeight="1">
      <c r="A31" s="157" t="s">
        <v>241</v>
      </c>
      <c r="B31" s="159" t="s">
        <v>25</v>
      </c>
      <c r="C31" s="176"/>
      <c r="D31" s="176"/>
      <c r="E31" s="176"/>
      <c r="F31" s="176"/>
      <c r="G31" s="176"/>
      <c r="H31" s="176">
        <v>0.34</v>
      </c>
      <c r="I31" s="176"/>
      <c r="J31" s="176"/>
      <c r="K31" s="173"/>
      <c r="L31" s="176"/>
      <c r="M31" s="61"/>
    </row>
    <row r="32" spans="1:13" ht="18.75" customHeight="1">
      <c r="A32" s="157" t="s">
        <v>263</v>
      </c>
      <c r="B32" s="159" t="s">
        <v>25</v>
      </c>
      <c r="C32" s="177"/>
      <c r="D32" s="177"/>
      <c r="E32" s="177"/>
      <c r="F32" s="177"/>
      <c r="G32" s="177"/>
      <c r="H32" s="177" t="s">
        <v>240</v>
      </c>
      <c r="I32" s="177"/>
      <c r="J32" s="177"/>
      <c r="K32" s="173"/>
      <c r="L32" s="177"/>
    </row>
    <row r="33" spans="1:12" ht="18.75" customHeight="1">
      <c r="A33" s="157" t="s">
        <v>242</v>
      </c>
      <c r="B33" s="159" t="s">
        <v>247</v>
      </c>
      <c r="C33" s="136"/>
      <c r="D33" s="136"/>
      <c r="E33" s="136"/>
      <c r="F33" s="136"/>
      <c r="G33" s="136"/>
      <c r="H33" s="136" t="s">
        <v>251</v>
      </c>
      <c r="I33" s="136"/>
      <c r="J33" s="136"/>
      <c r="K33" s="173"/>
      <c r="L33" s="136"/>
    </row>
    <row r="34" spans="1:12" ht="18.75" customHeight="1">
      <c r="A34" s="157" t="s">
        <v>243</v>
      </c>
      <c r="B34" s="159" t="s">
        <v>247</v>
      </c>
      <c r="C34" s="136"/>
      <c r="D34" s="136"/>
      <c r="E34" s="136"/>
      <c r="F34" s="136"/>
      <c r="G34" s="136"/>
      <c r="H34" s="136" t="s">
        <v>251</v>
      </c>
      <c r="I34" s="136"/>
      <c r="J34" s="136"/>
      <c r="K34" s="173"/>
      <c r="L34" s="136"/>
    </row>
    <row r="35" spans="1:12" ht="18.75" customHeight="1">
      <c r="A35" s="157" t="s">
        <v>244</v>
      </c>
      <c r="B35" s="159" t="s">
        <v>247</v>
      </c>
      <c r="C35" s="136"/>
      <c r="D35" s="136"/>
      <c r="E35" s="136"/>
      <c r="F35" s="136"/>
      <c r="G35" s="136"/>
      <c r="H35" s="136" t="s">
        <v>251</v>
      </c>
      <c r="I35" s="136"/>
      <c r="J35" s="136"/>
      <c r="K35" s="173"/>
      <c r="L35" s="136"/>
    </row>
    <row r="36" spans="1:12" ht="18.75" customHeight="1">
      <c r="A36" s="157" t="s">
        <v>245</v>
      </c>
      <c r="B36" s="159" t="s">
        <v>247</v>
      </c>
      <c r="C36" s="136"/>
      <c r="D36" s="136"/>
      <c r="E36" s="136"/>
      <c r="F36" s="136"/>
      <c r="G36" s="136"/>
      <c r="H36" s="136" t="s">
        <v>251</v>
      </c>
      <c r="I36" s="136"/>
      <c r="J36" s="136"/>
      <c r="K36" s="173"/>
      <c r="L36" s="136"/>
    </row>
    <row r="37" spans="1:12" ht="18.75" customHeight="1">
      <c r="A37" s="157" t="s">
        <v>31</v>
      </c>
      <c r="B37" s="159" t="s">
        <v>32</v>
      </c>
      <c r="C37" s="136"/>
      <c r="D37" s="136"/>
      <c r="E37" s="136"/>
      <c r="F37" s="136"/>
      <c r="G37" s="136"/>
      <c r="H37" s="136" t="s">
        <v>251</v>
      </c>
      <c r="I37" s="136"/>
      <c r="J37" s="136"/>
      <c r="K37" s="173"/>
      <c r="L37" s="136"/>
    </row>
    <row r="38" spans="1:12" ht="18.75" customHeight="1">
      <c r="A38" s="157" t="s">
        <v>33</v>
      </c>
      <c r="B38" s="159" t="s">
        <v>34</v>
      </c>
      <c r="C38" s="136"/>
      <c r="D38" s="136"/>
      <c r="E38" s="136"/>
      <c r="F38" s="136"/>
      <c r="G38" s="136"/>
      <c r="H38" s="136" t="s">
        <v>251</v>
      </c>
      <c r="I38" s="136"/>
      <c r="J38" s="136"/>
      <c r="K38" s="173"/>
      <c r="L38" s="136"/>
    </row>
    <row r="39" spans="1:12" ht="40.5" customHeight="1">
      <c r="A39" s="191" t="s">
        <v>35</v>
      </c>
      <c r="B39" s="192"/>
      <c r="C39" s="173"/>
      <c r="D39" s="182"/>
      <c r="E39" s="173"/>
      <c r="F39" s="173"/>
      <c r="G39" s="173"/>
      <c r="H39" s="173"/>
      <c r="I39" s="173"/>
      <c r="J39" s="173"/>
      <c r="K39" s="186" t="s">
        <v>266</v>
      </c>
      <c r="L39" s="173"/>
    </row>
  </sheetData>
  <mergeCells count="2">
    <mergeCell ref="B3:L3"/>
    <mergeCell ref="A39:B39"/>
  </mergeCells>
  <phoneticPr fontId="3"/>
  <conditionalFormatting sqref="C15:J16 L15:L16 C32:J32 L32 C28:J28 L28">
    <cfRule type="cellIs" dxfId="10" priority="15" stopIfTrue="1" operator="greaterThanOrEqual">
      <formula>10</formula>
    </cfRule>
  </conditionalFormatting>
  <conditionalFormatting sqref="C12:J12 L12">
    <cfRule type="cellIs" dxfId="9" priority="14" stopIfTrue="1" operator="greaterThanOrEqual">
      <formula>14</formula>
    </cfRule>
  </conditionalFormatting>
  <conditionalFormatting sqref="C30:J30 L30">
    <cfRule type="cellIs" dxfId="8" priority="13" stopIfTrue="1" operator="greaterThanOrEqual">
      <formula>1</formula>
    </cfRule>
  </conditionalFormatting>
  <conditionalFormatting sqref="C14:J14 L14 C22:J24 L22:L24">
    <cfRule type="cellIs" dxfId="7" priority="12" stopIfTrue="1" operator="greaterThanOrEqual">
      <formula>100</formula>
    </cfRule>
  </conditionalFormatting>
  <conditionalFormatting sqref="C26:J26">
    <cfRule type="cellIs" dxfId="6" priority="7" stopIfTrue="1" operator="greaterThanOrEqual">
      <formula>10</formula>
    </cfRule>
  </conditionalFormatting>
  <conditionalFormatting sqref="C18:J18">
    <cfRule type="cellIs" dxfId="5" priority="6" stopIfTrue="1" operator="greaterThanOrEqual">
      <formula>10</formula>
    </cfRule>
  </conditionalFormatting>
  <conditionalFormatting sqref="C29:H29">
    <cfRule type="cellIs" dxfId="4" priority="5" stopIfTrue="1" operator="greaterThanOrEqual">
      <formula>10</formula>
    </cfRule>
  </conditionalFormatting>
  <conditionalFormatting sqref="C33:J38">
    <cfRule type="cellIs" dxfId="3" priority="4" stopIfTrue="1" operator="greaterThanOrEqual">
      <formula>10</formula>
    </cfRule>
  </conditionalFormatting>
  <conditionalFormatting sqref="L33:L38">
    <cfRule type="cellIs" dxfId="2" priority="3" stopIfTrue="1" operator="greaterThanOrEqual">
      <formula>10</formula>
    </cfRule>
  </conditionalFormatting>
  <conditionalFormatting sqref="L26">
    <cfRule type="cellIs" dxfId="1" priority="2" stopIfTrue="1" operator="greaterThanOrEqual">
      <formula>10</formula>
    </cfRule>
  </conditionalFormatting>
  <conditionalFormatting sqref="L18">
    <cfRule type="cellIs" dxfId="0" priority="1" stopIfTrue="1" operator="greaterThanOrEqual">
      <formula>10</formula>
    </cfRule>
  </conditionalFormatting>
  <printOptions gridLinesSet="0"/>
  <pageMargins left="0.78740157480314965" right="0.7" top="1.28" bottom="0.59055118110236227" header="0" footer="0"/>
  <pageSetup paperSize="9" scale="77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0" zoomScaleNormal="70" zoomScaleSheetLayoutView="85" workbookViewId="0">
      <selection activeCell="I28" sqref="I28"/>
    </sheetView>
  </sheetViews>
  <sheetFormatPr defaultRowHeight="20.100000000000001" customHeight="1"/>
  <cols>
    <col min="1" max="1" width="18.375" style="104" customWidth="1"/>
    <col min="2" max="21" width="7" style="73" customWidth="1"/>
    <col min="22" max="16384" width="9" style="73"/>
  </cols>
  <sheetData>
    <row r="1" spans="1:21" ht="18.95" customHeight="1">
      <c r="A1" s="68"/>
      <c r="B1" s="69" t="s">
        <v>252</v>
      </c>
      <c r="C1" s="70"/>
      <c r="D1" s="71"/>
      <c r="E1" s="71"/>
      <c r="F1" s="71"/>
      <c r="G1" s="72" t="s">
        <v>61</v>
      </c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8.95" customHeight="1">
      <c r="A2" s="68"/>
      <c r="B2" s="70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s="71" customFormat="1" ht="24" customHeight="1">
      <c r="A3" s="64" t="s">
        <v>62</v>
      </c>
      <c r="B3" s="65"/>
      <c r="C3" s="65"/>
      <c r="D3" s="65"/>
      <c r="E3" s="65"/>
      <c r="F3" s="65"/>
      <c r="G3" s="65"/>
      <c r="H3" s="65"/>
      <c r="I3" s="65"/>
      <c r="J3" s="65"/>
      <c r="K3" s="66" t="s">
        <v>63</v>
      </c>
      <c r="L3" s="66"/>
      <c r="M3" s="65"/>
      <c r="N3" s="65"/>
      <c r="O3" s="65"/>
      <c r="P3" s="65"/>
      <c r="Q3" s="65"/>
      <c r="R3" s="65"/>
      <c r="S3" s="65"/>
      <c r="T3" s="65"/>
      <c r="U3" s="67"/>
    </row>
    <row r="4" spans="1:21" s="78" customFormat="1" ht="24" customHeight="1">
      <c r="A4" s="74" t="s">
        <v>3</v>
      </c>
      <c r="B4" s="63">
        <v>1</v>
      </c>
      <c r="C4" s="75"/>
      <c r="D4" s="76">
        <v>2</v>
      </c>
      <c r="E4" s="77"/>
      <c r="F4" s="189">
        <v>3</v>
      </c>
      <c r="G4" s="190"/>
      <c r="H4" s="189">
        <v>4</v>
      </c>
      <c r="I4" s="190"/>
      <c r="J4" s="76">
        <v>5</v>
      </c>
      <c r="K4" s="77"/>
      <c r="L4" s="189">
        <v>6</v>
      </c>
      <c r="M4" s="190"/>
      <c r="N4" s="76">
        <v>7</v>
      </c>
      <c r="O4" s="77"/>
      <c r="P4" s="76">
        <v>8</v>
      </c>
      <c r="Q4" s="77"/>
      <c r="R4" s="76">
        <v>9</v>
      </c>
      <c r="S4" s="77"/>
      <c r="T4" s="76">
        <v>10</v>
      </c>
      <c r="U4" s="77"/>
    </row>
    <row r="5" spans="1:21" ht="24" customHeight="1">
      <c r="A5" s="74" t="s">
        <v>4</v>
      </c>
      <c r="B5" s="63" t="s">
        <v>64</v>
      </c>
      <c r="C5" s="75"/>
      <c r="D5" s="76" t="s">
        <v>65</v>
      </c>
      <c r="E5" s="77"/>
      <c r="F5" s="189" t="s">
        <v>7</v>
      </c>
      <c r="G5" s="190"/>
      <c r="H5" s="189" t="s">
        <v>66</v>
      </c>
      <c r="I5" s="190"/>
      <c r="J5" s="76" t="s">
        <v>67</v>
      </c>
      <c r="K5" s="77"/>
      <c r="L5" s="189" t="s">
        <v>10</v>
      </c>
      <c r="M5" s="190"/>
      <c r="N5" s="76" t="s">
        <v>68</v>
      </c>
      <c r="O5" s="77"/>
      <c r="P5" s="76" t="s">
        <v>12</v>
      </c>
      <c r="Q5" s="77"/>
      <c r="R5" s="76" t="s">
        <v>13</v>
      </c>
      <c r="S5" s="77"/>
      <c r="T5" s="76" t="s">
        <v>14</v>
      </c>
      <c r="U5" s="77"/>
    </row>
    <row r="6" spans="1:21" ht="24" customHeight="1">
      <c r="A6" s="74" t="s">
        <v>81</v>
      </c>
      <c r="B6" s="65"/>
      <c r="C6" s="79"/>
      <c r="D6" s="201"/>
      <c r="E6" s="202"/>
      <c r="F6" s="201">
        <f>一覧表!E7</f>
        <v>3.58</v>
      </c>
      <c r="G6" s="202"/>
      <c r="H6" s="201">
        <f>一覧表!F7</f>
        <v>3.47</v>
      </c>
      <c r="I6" s="202"/>
      <c r="J6" s="201"/>
      <c r="K6" s="202"/>
      <c r="L6" s="201">
        <f>一覧表!H7</f>
        <v>6</v>
      </c>
      <c r="M6" s="202"/>
      <c r="N6" s="201"/>
      <c r="O6" s="202"/>
      <c r="P6" s="80"/>
      <c r="Q6" s="81"/>
      <c r="R6" s="76"/>
      <c r="S6" s="82"/>
      <c r="T6" s="201"/>
      <c r="U6" s="202"/>
    </row>
    <row r="7" spans="1:21" s="85" customFormat="1" ht="24" customHeight="1">
      <c r="A7" s="74" t="s">
        <v>82</v>
      </c>
      <c r="B7" s="65"/>
      <c r="C7" s="67"/>
      <c r="D7" s="201"/>
      <c r="E7" s="202"/>
      <c r="F7" s="201">
        <f>一覧表!E9</f>
        <v>4.5999999999999996</v>
      </c>
      <c r="G7" s="202"/>
      <c r="H7" s="201">
        <f>一覧表!F9</f>
        <v>5</v>
      </c>
      <c r="I7" s="202"/>
      <c r="J7" s="201"/>
      <c r="K7" s="202"/>
      <c r="L7" s="201">
        <f>一覧表!H9</f>
        <v>7</v>
      </c>
      <c r="M7" s="202"/>
      <c r="N7" s="201"/>
      <c r="O7" s="202"/>
      <c r="P7" s="83"/>
      <c r="Q7" s="84"/>
      <c r="R7" s="76"/>
      <c r="S7" s="77"/>
      <c r="T7" s="201"/>
      <c r="U7" s="202"/>
    </row>
    <row r="8" spans="1:21" ht="24" customHeight="1">
      <c r="A8" s="74" t="s">
        <v>69</v>
      </c>
      <c r="B8" s="86"/>
      <c r="C8" s="75"/>
      <c r="D8" s="200"/>
      <c r="E8" s="199"/>
      <c r="F8" s="200">
        <f>一覧表!E6</f>
        <v>41877</v>
      </c>
      <c r="G8" s="199"/>
      <c r="H8" s="200">
        <f>一覧表!F6</f>
        <v>41878</v>
      </c>
      <c r="I8" s="199"/>
      <c r="J8" s="200"/>
      <c r="K8" s="199"/>
      <c r="L8" s="200">
        <f>一覧表!H6</f>
        <v>41782</v>
      </c>
      <c r="M8" s="199"/>
      <c r="N8" s="200"/>
      <c r="O8" s="199"/>
      <c r="P8" s="196"/>
      <c r="Q8" s="197"/>
      <c r="R8" s="198"/>
      <c r="S8" s="199"/>
      <c r="T8" s="200"/>
      <c r="U8" s="199"/>
    </row>
    <row r="9" spans="1:21" ht="24" customHeight="1">
      <c r="A9" s="74" t="s">
        <v>83</v>
      </c>
      <c r="B9" s="87"/>
      <c r="C9" s="79"/>
      <c r="D9" s="205"/>
      <c r="E9" s="206"/>
      <c r="F9" s="205">
        <f>一覧表!E11</f>
        <v>19.7</v>
      </c>
      <c r="G9" s="206"/>
      <c r="H9" s="205">
        <f>一覧表!F11</f>
        <v>22.2</v>
      </c>
      <c r="I9" s="206"/>
      <c r="J9" s="205"/>
      <c r="K9" s="206"/>
      <c r="L9" s="205">
        <f>一覧表!H11</f>
        <v>19.5</v>
      </c>
      <c r="M9" s="206"/>
      <c r="N9" s="205"/>
      <c r="O9" s="206"/>
      <c r="P9" s="88"/>
      <c r="Q9" s="81"/>
      <c r="R9" s="88"/>
      <c r="S9" s="81"/>
      <c r="T9" s="205"/>
      <c r="U9" s="206"/>
    </row>
    <row r="10" spans="1:21" ht="24" customHeight="1">
      <c r="A10" s="74" t="s">
        <v>20</v>
      </c>
      <c r="B10" s="87"/>
      <c r="C10" s="79"/>
      <c r="D10" s="207"/>
      <c r="E10" s="208"/>
      <c r="F10" s="207">
        <f>一覧表!E12</f>
        <v>7.8</v>
      </c>
      <c r="G10" s="208"/>
      <c r="H10" s="207">
        <f>一覧表!F12</f>
        <v>6.7</v>
      </c>
      <c r="I10" s="208"/>
      <c r="J10" s="207"/>
      <c r="K10" s="208"/>
      <c r="L10" s="207">
        <f>一覧表!H12</f>
        <v>6.9</v>
      </c>
      <c r="M10" s="208"/>
      <c r="N10" s="207"/>
      <c r="O10" s="208"/>
      <c r="P10" s="88"/>
      <c r="Q10" s="81"/>
      <c r="R10" s="88"/>
      <c r="S10" s="81"/>
      <c r="T10" s="207"/>
      <c r="U10" s="208"/>
    </row>
    <row r="11" spans="1:21" ht="24" customHeight="1">
      <c r="A11" s="74" t="s">
        <v>84</v>
      </c>
      <c r="B11" s="87"/>
      <c r="C11" s="79"/>
      <c r="D11" s="205"/>
      <c r="E11" s="206"/>
      <c r="F11" s="203">
        <f>一覧表!E14</f>
        <v>285</v>
      </c>
      <c r="G11" s="204"/>
      <c r="H11" s="205">
        <f>一覧表!F14</f>
        <v>34.299999999999997</v>
      </c>
      <c r="I11" s="206"/>
      <c r="J11" s="203"/>
      <c r="K11" s="204"/>
      <c r="L11" s="203">
        <f>一覧表!H14</f>
        <v>118</v>
      </c>
      <c r="M11" s="204"/>
      <c r="N11" s="203"/>
      <c r="O11" s="204"/>
      <c r="P11" s="88"/>
      <c r="Q11" s="81"/>
      <c r="R11" s="88"/>
      <c r="S11" s="89"/>
      <c r="T11" s="205"/>
      <c r="U11" s="206"/>
    </row>
    <row r="12" spans="1:21" ht="24" customHeight="1">
      <c r="A12" s="74" t="s">
        <v>70</v>
      </c>
      <c r="B12" s="90" t="s">
        <v>71</v>
      </c>
      <c r="C12" s="90" t="s">
        <v>72</v>
      </c>
      <c r="D12" s="91" t="s">
        <v>71</v>
      </c>
      <c r="E12" s="91" t="s">
        <v>72</v>
      </c>
      <c r="F12" s="91" t="s">
        <v>71</v>
      </c>
      <c r="G12" s="91" t="s">
        <v>72</v>
      </c>
      <c r="H12" s="91" t="s">
        <v>71</v>
      </c>
      <c r="I12" s="91" t="s">
        <v>72</v>
      </c>
      <c r="J12" s="91" t="s">
        <v>71</v>
      </c>
      <c r="K12" s="91" t="s">
        <v>72</v>
      </c>
      <c r="L12" s="91" t="s">
        <v>71</v>
      </c>
      <c r="M12" s="91" t="s">
        <v>72</v>
      </c>
      <c r="N12" s="91" t="s">
        <v>71</v>
      </c>
      <c r="O12" s="91" t="s">
        <v>72</v>
      </c>
      <c r="P12" s="91" t="s">
        <v>71</v>
      </c>
      <c r="Q12" s="91" t="s">
        <v>72</v>
      </c>
      <c r="R12" s="91" t="s">
        <v>71</v>
      </c>
      <c r="S12" s="91" t="s">
        <v>72</v>
      </c>
      <c r="T12" s="91" t="s">
        <v>71</v>
      </c>
      <c r="U12" s="91" t="s">
        <v>72</v>
      </c>
    </row>
    <row r="13" spans="1:21" ht="24" customHeight="1">
      <c r="A13" s="74" t="s">
        <v>222</v>
      </c>
      <c r="B13" s="92"/>
      <c r="C13" s="93"/>
      <c r="D13" s="94"/>
      <c r="E13" s="95"/>
      <c r="F13" s="94">
        <f>一覧表!E22</f>
        <v>550</v>
      </c>
      <c r="G13" s="95">
        <f>ROUND(F13/22.98977,3)</f>
        <v>23.923999999999999</v>
      </c>
      <c r="H13" s="94">
        <f>一覧表!F22</f>
        <v>26.5</v>
      </c>
      <c r="I13" s="95">
        <f>ROUND(H13/22.98977,3)</f>
        <v>1.153</v>
      </c>
      <c r="J13" s="94"/>
      <c r="K13" s="95"/>
      <c r="L13" s="96" t="str">
        <f>一覧表!H22</f>
        <v>-</v>
      </c>
      <c r="M13" s="97" t="str">
        <f t="shared" ref="M13:M16" si="0">IF(AND(L13&lt;&gt;"-",L13&lt;&gt;"&lt;0.01"),ROUND(L13/14, 3),"-")</f>
        <v>-</v>
      </c>
      <c r="N13" s="94"/>
      <c r="O13" s="95"/>
      <c r="P13" s="94"/>
      <c r="Q13" s="95"/>
      <c r="R13" s="94"/>
      <c r="S13" s="95"/>
      <c r="T13" s="94"/>
      <c r="U13" s="95"/>
    </row>
    <row r="14" spans="1:21" ht="24" customHeight="1">
      <c r="A14" s="74" t="s">
        <v>223</v>
      </c>
      <c r="B14" s="92"/>
      <c r="C14" s="93"/>
      <c r="D14" s="94"/>
      <c r="E14" s="95"/>
      <c r="F14" s="94">
        <f>一覧表!E23</f>
        <v>24.7</v>
      </c>
      <c r="G14" s="95">
        <f>ROUND(F14/39.0983,3)</f>
        <v>0.63200000000000001</v>
      </c>
      <c r="H14" s="94">
        <f>一覧表!F23</f>
        <v>4.7</v>
      </c>
      <c r="I14" s="95">
        <f>ROUND(H14/39.0983,3)</f>
        <v>0.12</v>
      </c>
      <c r="J14" s="94"/>
      <c r="K14" s="95"/>
      <c r="L14" s="96" t="str">
        <f>一覧表!H23</f>
        <v>-</v>
      </c>
      <c r="M14" s="97" t="str">
        <f t="shared" si="0"/>
        <v>-</v>
      </c>
      <c r="N14" s="94"/>
      <c r="O14" s="95"/>
      <c r="P14" s="94"/>
      <c r="Q14" s="95"/>
      <c r="R14" s="94"/>
      <c r="S14" s="95"/>
      <c r="T14" s="94"/>
      <c r="U14" s="95"/>
    </row>
    <row r="15" spans="1:21" ht="24" customHeight="1">
      <c r="A15" s="74" t="s">
        <v>224</v>
      </c>
      <c r="B15" s="92"/>
      <c r="C15" s="93"/>
      <c r="D15" s="94"/>
      <c r="E15" s="95"/>
      <c r="F15" s="94">
        <f>一覧表!E24</f>
        <v>31.1</v>
      </c>
      <c r="G15" s="95">
        <f>ROUND(F15/20.04,3)</f>
        <v>1.552</v>
      </c>
      <c r="H15" s="94">
        <f>一覧表!F24</f>
        <v>28.1</v>
      </c>
      <c r="I15" s="95">
        <f>ROUND(H15/20.04,3)</f>
        <v>1.4019999999999999</v>
      </c>
      <c r="J15" s="94"/>
      <c r="K15" s="95"/>
      <c r="L15" s="96" t="str">
        <f>一覧表!H24</f>
        <v>-</v>
      </c>
      <c r="M15" s="97" t="str">
        <f t="shared" si="0"/>
        <v>-</v>
      </c>
      <c r="N15" s="94"/>
      <c r="O15" s="95"/>
      <c r="P15" s="94"/>
      <c r="Q15" s="95"/>
      <c r="R15" s="94"/>
      <c r="S15" s="95"/>
      <c r="T15" s="94"/>
      <c r="U15" s="95"/>
    </row>
    <row r="16" spans="1:21" ht="24" customHeight="1">
      <c r="A16" s="74" t="s">
        <v>225</v>
      </c>
      <c r="B16" s="92"/>
      <c r="C16" s="93"/>
      <c r="D16" s="94"/>
      <c r="E16" s="95"/>
      <c r="F16" s="94">
        <f>一覧表!E25</f>
        <v>17.600000000000001</v>
      </c>
      <c r="G16" s="95">
        <f>ROUND(F16/12.153,3)</f>
        <v>1.448</v>
      </c>
      <c r="H16" s="94">
        <f>一覧表!F25</f>
        <v>5.0999999999999996</v>
      </c>
      <c r="I16" s="95">
        <f>ROUND(H16/12.153,3)</f>
        <v>0.42</v>
      </c>
      <c r="J16" s="94"/>
      <c r="K16" s="95"/>
      <c r="L16" s="96" t="str">
        <f>一覧表!H25</f>
        <v>-</v>
      </c>
      <c r="M16" s="97" t="str">
        <f t="shared" si="0"/>
        <v>-</v>
      </c>
      <c r="N16" s="94"/>
      <c r="O16" s="95"/>
      <c r="P16" s="94"/>
      <c r="Q16" s="95"/>
      <c r="R16" s="94"/>
      <c r="S16" s="95"/>
      <c r="T16" s="94"/>
      <c r="U16" s="95"/>
    </row>
    <row r="17" spans="1:21" ht="24" customHeight="1">
      <c r="A17" s="74" t="s">
        <v>226</v>
      </c>
      <c r="B17" s="92"/>
      <c r="C17" s="93"/>
      <c r="D17" s="96"/>
      <c r="E17" s="97"/>
      <c r="F17" s="96">
        <f>一覧表!E26</f>
        <v>0.56000000000000005</v>
      </c>
      <c r="G17" s="97">
        <f>IF(AND(F17&lt;&gt;"-",F17&lt;&gt;"&lt;0.01"),ROUND(F17/14, 3),"-")</f>
        <v>0.04</v>
      </c>
      <c r="H17" s="96" t="str">
        <f>一覧表!F26</f>
        <v>-</v>
      </c>
      <c r="I17" s="97" t="str">
        <f>IF(AND(H17&lt;&gt;"-",H17&lt;&gt;"&lt;0.01"),ROUND(H17/14, 3),"-")</f>
        <v>-</v>
      </c>
      <c r="J17" s="96"/>
      <c r="K17" s="97"/>
      <c r="L17" s="96" t="str">
        <f>一覧表!H26</f>
        <v>-</v>
      </c>
      <c r="M17" s="97" t="str">
        <f>IF(AND(L17&lt;&gt;"-",L17&lt;&gt;"&lt;0.01"),ROUND(L17/14, 3),"-")</f>
        <v>-</v>
      </c>
      <c r="N17" s="96"/>
      <c r="O17" s="97"/>
      <c r="P17" s="96"/>
      <c r="Q17" s="97"/>
      <c r="R17" s="96"/>
      <c r="S17" s="97"/>
      <c r="T17" s="96"/>
      <c r="U17" s="97"/>
    </row>
    <row r="18" spans="1:21" ht="24" customHeight="1">
      <c r="A18" s="74" t="s">
        <v>227</v>
      </c>
      <c r="B18" s="92"/>
      <c r="C18" s="93"/>
      <c r="D18" s="98"/>
      <c r="E18" s="97"/>
      <c r="F18" s="98">
        <f>一覧表!E27</f>
        <v>0.04</v>
      </c>
      <c r="G18" s="97">
        <f>IF(AND(F18&lt;&gt;"-",F18&lt;&gt;"&lt;0.01"),ROUND(F18/27.924, 3),"-")</f>
        <v>1E-3</v>
      </c>
      <c r="H18" s="98">
        <f>一覧表!F27</f>
        <v>0.01</v>
      </c>
      <c r="I18" s="97">
        <f>IF(AND(H18&lt;&gt;"-",H18&lt;&gt;"&lt;0.01"),ROUND(H18/27.924, 3),"-")</f>
        <v>0</v>
      </c>
      <c r="J18" s="98"/>
      <c r="K18" s="97"/>
      <c r="L18" s="98">
        <f>一覧表!H27</f>
        <v>3.42</v>
      </c>
      <c r="M18" s="97">
        <f>IF(AND(L18&lt;&gt;"-",L18&lt;&gt;"&lt;0.01"),ROUND(L18/27.924, 3),"-")</f>
        <v>0.122</v>
      </c>
      <c r="N18" s="98"/>
      <c r="O18" s="97"/>
      <c r="P18" s="94"/>
      <c r="Q18" s="95"/>
      <c r="R18" s="94"/>
      <c r="S18" s="95"/>
      <c r="T18" s="98"/>
      <c r="U18" s="97"/>
    </row>
    <row r="19" spans="1:21" ht="24" customHeight="1">
      <c r="A19" s="74" t="s">
        <v>228</v>
      </c>
      <c r="B19" s="92"/>
      <c r="C19" s="93"/>
      <c r="D19" s="98"/>
      <c r="E19" s="97"/>
      <c r="F19" s="98">
        <f>一覧表!E28</f>
        <v>0.06</v>
      </c>
      <c r="G19" s="97">
        <f>IF(AND(F19&lt;&gt;"-",F19&lt;&gt;"&lt;0.01"),ROUND(F19/27.469, 3),"-")</f>
        <v>2E-3</v>
      </c>
      <c r="H19" s="98">
        <f>一覧表!F28</f>
        <v>0.39</v>
      </c>
      <c r="I19" s="97">
        <f>IF(AND(H19&lt;&gt;"-",H19&lt;&gt;"&lt;0.01"),ROUND(H19/27.469, 3),"-")</f>
        <v>1.4E-2</v>
      </c>
      <c r="J19" s="98"/>
      <c r="K19" s="97"/>
      <c r="L19" s="98">
        <f>一覧表!H28</f>
        <v>0.88</v>
      </c>
      <c r="M19" s="97">
        <f>IF(AND(L19&lt;&gt;"-",L19&lt;&gt;"&lt;0.01"),ROUND(L19/27.469, 3),"-")</f>
        <v>3.2000000000000001E-2</v>
      </c>
      <c r="N19" s="98"/>
      <c r="O19" s="97"/>
      <c r="P19" s="94"/>
      <c r="Q19" s="95"/>
      <c r="R19" s="94"/>
      <c r="S19" s="95"/>
      <c r="T19" s="98"/>
      <c r="U19" s="97"/>
    </row>
    <row r="20" spans="1:21" ht="24" customHeight="1">
      <c r="A20" s="99" t="s">
        <v>73</v>
      </c>
      <c r="B20" s="94"/>
      <c r="C20" s="95"/>
      <c r="D20" s="94"/>
      <c r="E20" s="95"/>
      <c r="F20" s="94"/>
      <c r="G20" s="95">
        <f>SUM(G13:G19)</f>
        <v>27.599</v>
      </c>
      <c r="H20" s="94"/>
      <c r="I20" s="95">
        <f>SUM(I13:I19)</f>
        <v>3.1089999999999995</v>
      </c>
      <c r="J20" s="94"/>
      <c r="K20" s="95"/>
      <c r="L20" s="94"/>
      <c r="M20" s="95"/>
      <c r="N20" s="94"/>
      <c r="O20" s="95"/>
      <c r="P20" s="94"/>
      <c r="Q20" s="95"/>
      <c r="R20" s="94"/>
      <c r="S20" s="95"/>
      <c r="T20" s="94"/>
      <c r="U20" s="95"/>
    </row>
    <row r="21" spans="1:21" ht="24" customHeight="1">
      <c r="A21" s="99" t="s">
        <v>221</v>
      </c>
      <c r="B21" s="94"/>
      <c r="C21" s="95"/>
      <c r="D21" s="94"/>
      <c r="E21" s="95"/>
      <c r="F21" s="94">
        <f>一覧表!E19</f>
        <v>544</v>
      </c>
      <c r="G21" s="95">
        <f>ROUND(F21/35.453,3)</f>
        <v>15.343999999999999</v>
      </c>
      <c r="H21" s="94">
        <f>一覧表!F19</f>
        <v>19.8</v>
      </c>
      <c r="I21" s="95">
        <f>ROUND(H21/35.453,3)</f>
        <v>0.55800000000000005</v>
      </c>
      <c r="J21" s="94"/>
      <c r="K21" s="95"/>
      <c r="L21" s="94">
        <f>一覧表!H19</f>
        <v>64.8</v>
      </c>
      <c r="M21" s="95">
        <f>ROUND(L21/35.453,3)</f>
        <v>1.8280000000000001</v>
      </c>
      <c r="N21" s="94"/>
      <c r="O21" s="95"/>
      <c r="P21" s="94"/>
      <c r="Q21" s="95"/>
      <c r="R21" s="94"/>
      <c r="S21" s="95"/>
      <c r="T21" s="94"/>
      <c r="U21" s="95"/>
    </row>
    <row r="22" spans="1:21" ht="24" customHeight="1">
      <c r="A22" s="99" t="s">
        <v>229</v>
      </c>
      <c r="B22" s="94"/>
      <c r="C22" s="95"/>
      <c r="D22" s="94"/>
      <c r="E22" s="97"/>
      <c r="F22" s="94">
        <f>一覧表!E18</f>
        <v>615</v>
      </c>
      <c r="G22" s="97">
        <f>IF(F22&lt;&gt;"-", ROUND(F22/61.02,3), "-")</f>
        <v>10.079000000000001</v>
      </c>
      <c r="H22" s="94">
        <f>一覧表!F18</f>
        <v>68.2</v>
      </c>
      <c r="I22" s="97">
        <f>IF(H22&lt;&gt;"-", ROUND(H22/61.02,3), "-")</f>
        <v>1.1180000000000001</v>
      </c>
      <c r="J22" s="94"/>
      <c r="K22" s="97"/>
      <c r="L22" s="94">
        <f>一覧表!H18</f>
        <v>226</v>
      </c>
      <c r="M22" s="97">
        <f>IF(L22&lt;&gt;"-", ROUND(L22/61.02,3), "-")</f>
        <v>3.7040000000000002</v>
      </c>
      <c r="N22" s="94"/>
      <c r="O22" s="97"/>
      <c r="P22" s="94"/>
      <c r="Q22" s="95"/>
      <c r="R22" s="94"/>
      <c r="S22" s="95"/>
      <c r="T22" s="94"/>
      <c r="U22" s="97"/>
    </row>
    <row r="23" spans="1:21" ht="24" customHeight="1">
      <c r="A23" s="99" t="s">
        <v>230</v>
      </c>
      <c r="B23" s="94"/>
      <c r="C23" s="95"/>
      <c r="D23" s="94"/>
      <c r="E23" s="97"/>
      <c r="F23" s="94">
        <f>一覧表!E20</f>
        <v>51</v>
      </c>
      <c r="G23" s="97">
        <f>IF(AND(F23&lt;&gt;"-",F23&lt;&gt;"&lt;1"),ROUND(F23/48.0288, 3),"-")</f>
        <v>1.0620000000000001</v>
      </c>
      <c r="H23" s="94">
        <f>一覧表!F20</f>
        <v>43</v>
      </c>
      <c r="I23" s="97">
        <f>IF(AND(H23&lt;&gt;"-",H23&lt;&gt;"&lt;1"),ROUND(H23/48.0288, 3),"-")</f>
        <v>0.89500000000000002</v>
      </c>
      <c r="J23" s="94"/>
      <c r="K23" s="97"/>
      <c r="L23" s="96" t="str">
        <f>一覧表!H20</f>
        <v>-</v>
      </c>
      <c r="M23" s="97" t="str">
        <f>IF(AND(L23&lt;&gt;"-",L23&lt;&gt;"&lt;1"),ROUND(L23/48.0288, 3),"-")</f>
        <v>-</v>
      </c>
      <c r="N23" s="94"/>
      <c r="O23" s="97"/>
      <c r="P23" s="94"/>
      <c r="Q23" s="95"/>
      <c r="R23" s="94"/>
      <c r="S23" s="95"/>
      <c r="T23" s="96"/>
      <c r="U23" s="97"/>
    </row>
    <row r="24" spans="1:21" ht="24" customHeight="1">
      <c r="A24" s="99" t="s">
        <v>231</v>
      </c>
      <c r="B24" s="94"/>
      <c r="C24" s="95"/>
      <c r="D24" s="94"/>
      <c r="E24" s="97"/>
      <c r="F24" s="98">
        <f>一覧表!E21</f>
        <v>0.12</v>
      </c>
      <c r="G24" s="97">
        <f>IF(AND(F24&lt;&gt;"-",F24&lt;&gt;"&lt;0.01"),ROUND(F24/14, 3),"-")</f>
        <v>8.9999999999999993E-3</v>
      </c>
      <c r="H24" s="94">
        <f>一覧表!F21</f>
        <v>4.3</v>
      </c>
      <c r="I24" s="97">
        <f>IF(AND(H24&lt;&gt;"-",H24&lt;&gt;"&lt;0.01"),ROUND(H24/14, 3),"-")</f>
        <v>0.307</v>
      </c>
      <c r="J24" s="94"/>
      <c r="K24" s="97"/>
      <c r="L24" s="96" t="str">
        <f>一覧表!H21</f>
        <v>-</v>
      </c>
      <c r="M24" s="97" t="str">
        <f>IF(AND(L24&lt;&gt;"-",L24&lt;&gt;"&lt;0.01"),ROUND(L24/14, 3),"-")</f>
        <v>-</v>
      </c>
      <c r="N24" s="96"/>
      <c r="O24" s="97"/>
      <c r="P24" s="94"/>
      <c r="Q24" s="95"/>
      <c r="R24" s="94"/>
      <c r="S24" s="95"/>
      <c r="T24" s="96"/>
      <c r="U24" s="97"/>
    </row>
    <row r="25" spans="1:21" ht="24" customHeight="1">
      <c r="A25" s="99" t="s">
        <v>74</v>
      </c>
      <c r="B25" s="101"/>
      <c r="C25" s="95"/>
      <c r="D25" s="101"/>
      <c r="E25" s="95"/>
      <c r="F25" s="101"/>
      <c r="G25" s="95">
        <f>SUM(G21:G24)</f>
        <v>26.494000000000003</v>
      </c>
      <c r="H25" s="101"/>
      <c r="I25" s="95">
        <f>SUM(I21:I24)</f>
        <v>2.8780000000000001</v>
      </c>
      <c r="J25" s="101"/>
      <c r="K25" s="95"/>
      <c r="L25" s="101"/>
      <c r="M25" s="95"/>
      <c r="N25" s="101"/>
      <c r="O25" s="95"/>
      <c r="P25" s="101"/>
      <c r="Q25" s="95"/>
      <c r="R25" s="101"/>
      <c r="S25" s="95"/>
      <c r="T25" s="101"/>
      <c r="U25" s="95"/>
    </row>
    <row r="26" spans="1:21" ht="24" customHeight="1">
      <c r="A26" s="74" t="s">
        <v>75</v>
      </c>
      <c r="B26" s="100"/>
      <c r="C26" s="93"/>
      <c r="D26" s="101"/>
      <c r="E26" s="95"/>
      <c r="F26" s="101"/>
      <c r="G26" s="95">
        <f>ROUND(G20/G25,3)</f>
        <v>1.042</v>
      </c>
      <c r="H26" s="101"/>
      <c r="I26" s="95">
        <f>ROUND(I20/I25,3)</f>
        <v>1.08</v>
      </c>
      <c r="J26" s="101"/>
      <c r="K26" s="95"/>
      <c r="L26" s="101"/>
      <c r="M26" s="95"/>
      <c r="N26" s="101"/>
      <c r="O26" s="95"/>
      <c r="P26" s="101"/>
      <c r="Q26" s="95"/>
      <c r="R26" s="101"/>
      <c r="S26" s="95"/>
      <c r="T26" s="101"/>
      <c r="U26" s="95"/>
    </row>
    <row r="27" spans="1:21" ht="20.100000000000001" customHeight="1">
      <c r="A27" s="102"/>
      <c r="B27" s="103" t="s">
        <v>176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</sheetData>
  <mergeCells count="44">
    <mergeCell ref="T11:U11"/>
    <mergeCell ref="T6:U6"/>
    <mergeCell ref="T7:U7"/>
    <mergeCell ref="T9:U9"/>
    <mergeCell ref="T10:U10"/>
    <mergeCell ref="T8:U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D6:E6"/>
    <mergeCell ref="D7:E7"/>
    <mergeCell ref="D9:E9"/>
    <mergeCell ref="D10:E10"/>
    <mergeCell ref="D11:E11"/>
    <mergeCell ref="D8:E8"/>
    <mergeCell ref="F9:G9"/>
    <mergeCell ref="F10:G10"/>
    <mergeCell ref="F11:G11"/>
    <mergeCell ref="F8:G8"/>
    <mergeCell ref="H8:I8"/>
    <mergeCell ref="H11:I11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P8:Q8"/>
    <mergeCell ref="R8:S8"/>
    <mergeCell ref="L8:M8"/>
    <mergeCell ref="F6:G6"/>
    <mergeCell ref="F7:G7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F15 H13:H15 L13:L15 F16 H16:I16 H18 H24 H21:I21 H23 L23 H19 L18 L19 F18:F24 H22 L22 H20:I20 L16 L21:M21 L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5" zoomScaleNormal="75" zoomScaleSheetLayoutView="70" workbookViewId="0">
      <selection activeCell="M25" sqref="M25"/>
    </sheetView>
  </sheetViews>
  <sheetFormatPr defaultRowHeight="20.100000000000001" customHeight="1"/>
  <cols>
    <col min="1" max="1" width="17.75" style="104" customWidth="1"/>
    <col min="2" max="21" width="7.125" style="73" customWidth="1"/>
    <col min="22" max="16384" width="9" style="73"/>
  </cols>
  <sheetData>
    <row r="1" spans="1:21" ht="18.95" customHeight="1">
      <c r="A1" s="68"/>
      <c r="B1" s="69" t="s">
        <v>253</v>
      </c>
      <c r="C1" s="70"/>
      <c r="D1" s="71"/>
      <c r="E1" s="71"/>
      <c r="F1" s="71"/>
      <c r="G1" s="72" t="s">
        <v>76</v>
      </c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8.95" customHeight="1">
      <c r="A2" s="68"/>
      <c r="B2" s="70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s="71" customFormat="1" ht="24" customHeight="1">
      <c r="A3" s="64" t="s">
        <v>62</v>
      </c>
      <c r="B3" s="65"/>
      <c r="C3" s="65"/>
      <c r="D3" s="65"/>
      <c r="E3" s="65"/>
      <c r="F3" s="65"/>
      <c r="G3" s="65"/>
      <c r="H3" s="66" t="s">
        <v>37</v>
      </c>
      <c r="I3" s="66"/>
      <c r="J3" s="65"/>
      <c r="K3" s="65"/>
      <c r="L3" s="65"/>
      <c r="M3" s="65"/>
      <c r="N3" s="65"/>
      <c r="O3" s="67"/>
      <c r="P3" s="65"/>
      <c r="Q3" s="65"/>
      <c r="R3" s="66" t="s">
        <v>38</v>
      </c>
      <c r="S3" s="66"/>
      <c r="T3" s="65"/>
      <c r="U3" s="67"/>
    </row>
    <row r="4" spans="1:21" s="78" customFormat="1" ht="24" customHeight="1">
      <c r="A4" s="74" t="s">
        <v>3</v>
      </c>
      <c r="B4" s="76">
        <v>11</v>
      </c>
      <c r="C4" s="77"/>
      <c r="D4" s="76">
        <v>12</v>
      </c>
      <c r="E4" s="77"/>
      <c r="F4" s="76">
        <v>13</v>
      </c>
      <c r="G4" s="77"/>
      <c r="H4" s="189">
        <v>14</v>
      </c>
      <c r="I4" s="190"/>
      <c r="J4" s="76">
        <v>15</v>
      </c>
      <c r="K4" s="77"/>
      <c r="L4" s="76">
        <v>16</v>
      </c>
      <c r="M4" s="77"/>
      <c r="N4" s="76">
        <v>17</v>
      </c>
      <c r="O4" s="77"/>
      <c r="P4" s="76">
        <v>28</v>
      </c>
      <c r="Q4" s="77"/>
      <c r="R4" s="76">
        <v>29</v>
      </c>
      <c r="S4" s="77"/>
      <c r="T4" s="76">
        <v>30</v>
      </c>
      <c r="U4" s="77"/>
    </row>
    <row r="5" spans="1:21" ht="24" customHeight="1">
      <c r="A5" s="74" t="s">
        <v>4</v>
      </c>
      <c r="B5" s="76" t="s">
        <v>39</v>
      </c>
      <c r="C5" s="77"/>
      <c r="D5" s="76" t="s">
        <v>40</v>
      </c>
      <c r="E5" s="77"/>
      <c r="F5" s="76" t="s">
        <v>41</v>
      </c>
      <c r="G5" s="77"/>
      <c r="H5" s="189" t="s">
        <v>42</v>
      </c>
      <c r="I5" s="190"/>
      <c r="J5" s="76" t="s">
        <v>43</v>
      </c>
      <c r="K5" s="77"/>
      <c r="L5" s="76" t="s">
        <v>44</v>
      </c>
      <c r="M5" s="77"/>
      <c r="N5" s="76" t="s">
        <v>45</v>
      </c>
      <c r="O5" s="77"/>
      <c r="P5" s="76" t="s">
        <v>46</v>
      </c>
      <c r="Q5" s="77"/>
      <c r="R5" s="76" t="s">
        <v>47</v>
      </c>
      <c r="S5" s="77"/>
      <c r="T5" s="76" t="s">
        <v>48</v>
      </c>
      <c r="U5" s="77"/>
    </row>
    <row r="6" spans="1:21" ht="24" customHeight="1">
      <c r="A6" s="74" t="s">
        <v>81</v>
      </c>
      <c r="B6" s="201"/>
      <c r="C6" s="202"/>
      <c r="D6" s="201"/>
      <c r="E6" s="202"/>
      <c r="F6" s="201"/>
      <c r="G6" s="202"/>
      <c r="H6" s="201">
        <f>'一覧表 (2)'!G7</f>
        <v>0</v>
      </c>
      <c r="I6" s="202"/>
      <c r="J6" s="201"/>
      <c r="K6" s="202"/>
      <c r="L6" s="201"/>
      <c r="M6" s="202"/>
      <c r="N6" s="201"/>
      <c r="O6" s="202"/>
      <c r="P6" s="201"/>
      <c r="Q6" s="202"/>
      <c r="R6" s="201"/>
      <c r="S6" s="202"/>
      <c r="T6" s="201"/>
      <c r="U6" s="202"/>
    </row>
    <row r="7" spans="1:21" s="85" customFormat="1" ht="24" customHeight="1">
      <c r="A7" s="74" t="s">
        <v>82</v>
      </c>
      <c r="B7" s="201"/>
      <c r="C7" s="202"/>
      <c r="D7" s="201"/>
      <c r="E7" s="202"/>
      <c r="F7" s="201"/>
      <c r="G7" s="202"/>
      <c r="H7" s="201">
        <f>'一覧表 (2)'!G9</f>
        <v>0</v>
      </c>
      <c r="I7" s="202"/>
      <c r="J7" s="201"/>
      <c r="K7" s="202"/>
      <c r="L7" s="201"/>
      <c r="M7" s="202"/>
      <c r="N7" s="201"/>
      <c r="O7" s="202"/>
      <c r="P7" s="201"/>
      <c r="Q7" s="202"/>
      <c r="R7" s="207"/>
      <c r="S7" s="208"/>
      <c r="T7" s="201"/>
      <c r="U7" s="202"/>
    </row>
    <row r="8" spans="1:21" ht="24" customHeight="1">
      <c r="A8" s="74" t="s">
        <v>69</v>
      </c>
      <c r="B8" s="200"/>
      <c r="C8" s="199"/>
      <c r="D8" s="200"/>
      <c r="E8" s="199"/>
      <c r="F8" s="200"/>
      <c r="G8" s="199"/>
      <c r="H8" s="200">
        <f>'一覧表 (2)'!G6</f>
        <v>0</v>
      </c>
      <c r="I8" s="199"/>
      <c r="J8" s="200"/>
      <c r="K8" s="199"/>
      <c r="L8" s="200"/>
      <c r="M8" s="199"/>
      <c r="N8" s="200"/>
      <c r="O8" s="199"/>
      <c r="P8" s="200"/>
      <c r="Q8" s="199"/>
      <c r="R8" s="200"/>
      <c r="S8" s="199"/>
      <c r="T8" s="200"/>
      <c r="U8" s="199"/>
    </row>
    <row r="9" spans="1:21" ht="24" customHeight="1">
      <c r="A9" s="74" t="s">
        <v>83</v>
      </c>
      <c r="B9" s="205"/>
      <c r="C9" s="206"/>
      <c r="D9" s="205"/>
      <c r="E9" s="206"/>
      <c r="F9" s="205"/>
      <c r="G9" s="206"/>
      <c r="H9" s="205">
        <f>'一覧表 (2)'!G11</f>
        <v>0</v>
      </c>
      <c r="I9" s="206"/>
      <c r="J9" s="205"/>
      <c r="K9" s="206"/>
      <c r="L9" s="205"/>
      <c r="M9" s="206"/>
      <c r="N9" s="205"/>
      <c r="O9" s="206"/>
      <c r="P9" s="205"/>
      <c r="Q9" s="206"/>
      <c r="R9" s="205"/>
      <c r="S9" s="206"/>
      <c r="T9" s="201"/>
      <c r="U9" s="202"/>
    </row>
    <row r="10" spans="1:21" ht="24" customHeight="1">
      <c r="A10" s="74" t="s">
        <v>20</v>
      </c>
      <c r="B10" s="207"/>
      <c r="C10" s="208"/>
      <c r="D10" s="207"/>
      <c r="E10" s="208"/>
      <c r="F10" s="207"/>
      <c r="G10" s="208"/>
      <c r="H10" s="207">
        <f>'一覧表 (2)'!G12</f>
        <v>0</v>
      </c>
      <c r="I10" s="208"/>
      <c r="J10" s="207"/>
      <c r="K10" s="208"/>
      <c r="L10" s="207"/>
      <c r="M10" s="208"/>
      <c r="N10" s="207"/>
      <c r="O10" s="208"/>
      <c r="P10" s="207"/>
      <c r="Q10" s="208"/>
      <c r="R10" s="207"/>
      <c r="S10" s="208"/>
      <c r="T10" s="201"/>
      <c r="U10" s="202"/>
    </row>
    <row r="11" spans="1:21" ht="24" customHeight="1">
      <c r="A11" s="74" t="s">
        <v>84</v>
      </c>
      <c r="B11" s="205"/>
      <c r="C11" s="206"/>
      <c r="D11" s="205"/>
      <c r="E11" s="206"/>
      <c r="F11" s="205"/>
      <c r="G11" s="206"/>
      <c r="H11" s="205">
        <f>'一覧表 (2)'!G14</f>
        <v>0</v>
      </c>
      <c r="I11" s="206"/>
      <c r="J11" s="205"/>
      <c r="K11" s="206"/>
      <c r="L11" s="205"/>
      <c r="M11" s="206"/>
      <c r="N11" s="205"/>
      <c r="O11" s="206"/>
      <c r="P11" s="205"/>
      <c r="Q11" s="206"/>
      <c r="R11" s="205"/>
      <c r="S11" s="206"/>
      <c r="T11" s="201"/>
      <c r="U11" s="202"/>
    </row>
    <row r="12" spans="1:21" ht="24" customHeight="1">
      <c r="A12" s="74" t="s">
        <v>70</v>
      </c>
      <c r="B12" s="91" t="s">
        <v>71</v>
      </c>
      <c r="C12" s="91" t="s">
        <v>72</v>
      </c>
      <c r="D12" s="91" t="s">
        <v>71</v>
      </c>
      <c r="E12" s="91" t="s">
        <v>72</v>
      </c>
      <c r="F12" s="91" t="s">
        <v>71</v>
      </c>
      <c r="G12" s="91" t="s">
        <v>72</v>
      </c>
      <c r="H12" s="91" t="s">
        <v>71</v>
      </c>
      <c r="I12" s="91" t="s">
        <v>72</v>
      </c>
      <c r="J12" s="91" t="s">
        <v>71</v>
      </c>
      <c r="K12" s="91" t="s">
        <v>72</v>
      </c>
      <c r="L12" s="91" t="s">
        <v>71</v>
      </c>
      <c r="M12" s="91" t="s">
        <v>72</v>
      </c>
      <c r="N12" s="91" t="s">
        <v>71</v>
      </c>
      <c r="O12" s="91" t="s">
        <v>72</v>
      </c>
      <c r="P12" s="91" t="s">
        <v>71</v>
      </c>
      <c r="Q12" s="91" t="s">
        <v>72</v>
      </c>
      <c r="R12" s="91"/>
      <c r="S12" s="91"/>
      <c r="T12" s="91" t="s">
        <v>71</v>
      </c>
      <c r="U12" s="91" t="s">
        <v>72</v>
      </c>
    </row>
    <row r="13" spans="1:21" ht="24" customHeight="1">
      <c r="A13" s="74" t="s">
        <v>222</v>
      </c>
      <c r="B13" s="94"/>
      <c r="C13" s="95"/>
      <c r="D13" s="94"/>
      <c r="E13" s="95"/>
      <c r="F13" s="94"/>
      <c r="G13" s="95"/>
      <c r="H13" s="94">
        <f>'一覧表 (2)'!F22</f>
        <v>153</v>
      </c>
      <c r="I13" s="95">
        <f>ROUND(H13/22.98977,3)</f>
        <v>6.6550000000000002</v>
      </c>
      <c r="J13" s="94"/>
      <c r="K13" s="95"/>
      <c r="L13" s="94"/>
      <c r="M13" s="95"/>
      <c r="N13" s="94"/>
      <c r="O13" s="95"/>
      <c r="P13" s="96"/>
      <c r="Q13" s="96"/>
      <c r="R13" s="105"/>
      <c r="S13" s="95"/>
      <c r="T13" s="96"/>
      <c r="U13" s="96"/>
    </row>
    <row r="14" spans="1:21" ht="24" customHeight="1">
      <c r="A14" s="74" t="s">
        <v>223</v>
      </c>
      <c r="B14" s="94"/>
      <c r="C14" s="95"/>
      <c r="D14" s="94"/>
      <c r="E14" s="95"/>
      <c r="F14" s="94"/>
      <c r="G14" s="95"/>
      <c r="H14" s="94">
        <f>'一覧表 (2)'!F23</f>
        <v>13.5</v>
      </c>
      <c r="I14" s="95">
        <f>ROUND(H14/39.0983,3)</f>
        <v>0.34499999999999997</v>
      </c>
      <c r="J14" s="94"/>
      <c r="K14" s="95"/>
      <c r="L14" s="94"/>
      <c r="M14" s="95"/>
      <c r="N14" s="94"/>
      <c r="O14" s="95"/>
      <c r="P14" s="96"/>
      <c r="Q14" s="96"/>
      <c r="R14" s="105"/>
      <c r="S14" s="95"/>
      <c r="T14" s="96"/>
      <c r="U14" s="96"/>
    </row>
    <row r="15" spans="1:21" ht="24" customHeight="1">
      <c r="A15" s="74" t="s">
        <v>224</v>
      </c>
      <c r="B15" s="94"/>
      <c r="C15" s="95"/>
      <c r="D15" s="94"/>
      <c r="E15" s="95"/>
      <c r="F15" s="94"/>
      <c r="G15" s="95"/>
      <c r="H15" s="94">
        <f>'一覧表 (2)'!F24</f>
        <v>24.6</v>
      </c>
      <c r="I15" s="95">
        <f>ROUND(H15/20.04,3)</f>
        <v>1.228</v>
      </c>
      <c r="J15" s="94"/>
      <c r="K15" s="95"/>
      <c r="L15" s="94"/>
      <c r="M15" s="95"/>
      <c r="N15" s="94"/>
      <c r="O15" s="95"/>
      <c r="P15" s="96"/>
      <c r="Q15" s="96"/>
      <c r="R15" s="105"/>
      <c r="S15" s="95"/>
      <c r="T15" s="96"/>
      <c r="U15" s="96"/>
    </row>
    <row r="16" spans="1:21" ht="24" customHeight="1">
      <c r="A16" s="74" t="s">
        <v>225</v>
      </c>
      <c r="B16" s="94"/>
      <c r="C16" s="95"/>
      <c r="D16" s="94"/>
      <c r="E16" s="95"/>
      <c r="F16" s="94"/>
      <c r="G16" s="95"/>
      <c r="H16" s="94">
        <f>'一覧表 (2)'!F25</f>
        <v>19.2</v>
      </c>
      <c r="I16" s="95">
        <f>ROUND(H16/12.153,3)</f>
        <v>1.58</v>
      </c>
      <c r="J16" s="94"/>
      <c r="K16" s="95"/>
      <c r="L16" s="94"/>
      <c r="M16" s="95"/>
      <c r="N16" s="94"/>
      <c r="O16" s="95"/>
      <c r="P16" s="96"/>
      <c r="Q16" s="96"/>
      <c r="R16" s="105"/>
      <c r="S16" s="95"/>
      <c r="T16" s="96"/>
      <c r="U16" s="96"/>
    </row>
    <row r="17" spans="1:21" ht="24" customHeight="1">
      <c r="A17" s="74" t="s">
        <v>226</v>
      </c>
      <c r="B17" s="98"/>
      <c r="C17" s="97"/>
      <c r="D17" s="98"/>
      <c r="E17" s="97"/>
      <c r="F17" s="98"/>
      <c r="G17" s="97"/>
      <c r="H17" s="106">
        <f>'一覧表 (2)'!F26</f>
        <v>0.72</v>
      </c>
      <c r="I17" s="97">
        <f>IF(AND(H17&lt;&gt;"-",H17&lt;&gt;"&lt;0.01"),ROUND(H17/14, 3),"-")</f>
        <v>5.0999999999999997E-2</v>
      </c>
      <c r="J17" s="106"/>
      <c r="K17" s="97"/>
      <c r="L17" s="98"/>
      <c r="M17" s="97"/>
      <c r="N17" s="106"/>
      <c r="O17" s="97"/>
      <c r="P17" s="96"/>
      <c r="Q17" s="97"/>
      <c r="R17" s="105"/>
      <c r="S17" s="95"/>
      <c r="T17" s="96"/>
      <c r="U17" s="97"/>
    </row>
    <row r="18" spans="1:21" ht="24" customHeight="1">
      <c r="A18" s="74" t="s">
        <v>227</v>
      </c>
      <c r="B18" s="94"/>
      <c r="C18" s="97"/>
      <c r="D18" s="94"/>
      <c r="E18" s="97"/>
      <c r="F18" s="94"/>
      <c r="G18" s="97"/>
      <c r="H18" s="94">
        <f>'一覧表 (2)'!F27</f>
        <v>3.12</v>
      </c>
      <c r="I18" s="97">
        <f>IF(AND(H18&lt;&gt;"-",H18&lt;&gt;"&lt;0.01"),ROUND(H18/27.924, 3),"-")</f>
        <v>0.112</v>
      </c>
      <c r="J18" s="94"/>
      <c r="K18" s="97"/>
      <c r="L18" s="94"/>
      <c r="M18" s="97"/>
      <c r="N18" s="94"/>
      <c r="O18" s="97"/>
      <c r="P18" s="94"/>
      <c r="Q18" s="97"/>
      <c r="R18" s="106"/>
      <c r="S18" s="95"/>
      <c r="T18" s="96"/>
      <c r="U18" s="97"/>
    </row>
    <row r="19" spans="1:21" ht="24" customHeight="1">
      <c r="A19" s="74" t="s">
        <v>228</v>
      </c>
      <c r="B19" s="94"/>
      <c r="C19" s="97"/>
      <c r="D19" s="94"/>
      <c r="E19" s="97"/>
      <c r="F19" s="94"/>
      <c r="G19" s="97"/>
      <c r="H19" s="94">
        <f>'一覧表 (2)'!F28</f>
        <v>0.06</v>
      </c>
      <c r="I19" s="97">
        <f>IF(AND(H19&lt;&gt;"-",H19&lt;&gt;"&lt;0.01"),ROUND(H19/27.469, 3),"-")</f>
        <v>2E-3</v>
      </c>
      <c r="J19" s="94"/>
      <c r="K19" s="97"/>
      <c r="L19" s="94"/>
      <c r="M19" s="97"/>
      <c r="N19" s="94"/>
      <c r="O19" s="97"/>
      <c r="P19" s="94"/>
      <c r="Q19" s="97"/>
      <c r="R19" s="98"/>
      <c r="S19" s="95"/>
      <c r="T19" s="96"/>
      <c r="U19" s="97"/>
    </row>
    <row r="20" spans="1:21" ht="24" customHeight="1">
      <c r="A20" s="99" t="s">
        <v>73</v>
      </c>
      <c r="B20" s="94"/>
      <c r="C20" s="95"/>
      <c r="D20" s="94"/>
      <c r="E20" s="95"/>
      <c r="F20" s="94"/>
      <c r="G20" s="95"/>
      <c r="H20" s="94"/>
      <c r="I20" s="95">
        <f>SUM(I13:I19)</f>
        <v>9.9730000000000008</v>
      </c>
      <c r="J20" s="94"/>
      <c r="K20" s="95"/>
      <c r="L20" s="94"/>
      <c r="M20" s="95"/>
      <c r="N20" s="94"/>
      <c r="O20" s="95"/>
      <c r="P20" s="94"/>
      <c r="Q20" s="95"/>
      <c r="R20" s="94"/>
      <c r="S20" s="95"/>
      <c r="T20" s="94"/>
      <c r="U20" s="95"/>
    </row>
    <row r="21" spans="1:21" ht="24" customHeight="1">
      <c r="A21" s="99" t="s">
        <v>221</v>
      </c>
      <c r="B21" s="94"/>
      <c r="C21" s="95"/>
      <c r="D21" s="94"/>
      <c r="E21" s="95"/>
      <c r="F21" s="94"/>
      <c r="G21" s="95"/>
      <c r="H21" s="94">
        <f>'一覧表 (2)'!F19</f>
        <v>59.4</v>
      </c>
      <c r="I21" s="95">
        <f>ROUND(H21/35.453,3)</f>
        <v>1.675</v>
      </c>
      <c r="J21" s="94"/>
      <c r="K21" s="95"/>
      <c r="L21" s="94"/>
      <c r="M21" s="95"/>
      <c r="N21" s="94"/>
      <c r="O21" s="95"/>
      <c r="P21" s="94"/>
      <c r="Q21" s="95"/>
      <c r="R21" s="94"/>
      <c r="S21" s="95"/>
      <c r="T21" s="94"/>
      <c r="U21" s="95"/>
    </row>
    <row r="22" spans="1:21" ht="24" customHeight="1">
      <c r="A22" s="99" t="s">
        <v>232</v>
      </c>
      <c r="B22" s="94"/>
      <c r="C22" s="97"/>
      <c r="D22" s="94"/>
      <c r="E22" s="97"/>
      <c r="F22" s="94"/>
      <c r="G22" s="97"/>
      <c r="H22" s="94">
        <f>'一覧表 (2)'!F18</f>
        <v>410</v>
      </c>
      <c r="I22" s="97">
        <f>IF(H22&lt;&gt;"-", ROUND(H22/61.02,3), "-")</f>
        <v>6.7190000000000003</v>
      </c>
      <c r="J22" s="94"/>
      <c r="K22" s="97"/>
      <c r="L22" s="94"/>
      <c r="M22" s="97"/>
      <c r="N22" s="94"/>
      <c r="O22" s="97"/>
      <c r="P22" s="96"/>
      <c r="Q22" s="97"/>
      <c r="R22" s="94"/>
      <c r="S22" s="95"/>
      <c r="T22" s="96"/>
      <c r="U22" s="97"/>
    </row>
    <row r="23" spans="1:21" ht="24" customHeight="1">
      <c r="A23" s="99" t="s">
        <v>230</v>
      </c>
      <c r="B23" s="96"/>
      <c r="C23" s="97"/>
      <c r="D23" s="96"/>
      <c r="E23" s="97"/>
      <c r="F23" s="94"/>
      <c r="G23" s="97"/>
      <c r="H23" s="96" t="str">
        <f>'一覧表 (2)'!F20</f>
        <v>&lt;1</v>
      </c>
      <c r="I23" s="97" t="str">
        <f>IF(AND(H23&lt;&gt;"-",H23&lt;&gt;"&lt;1"),ROUND(H23/48.0288, 3),"-")</f>
        <v>-</v>
      </c>
      <c r="J23" s="94"/>
      <c r="K23" s="97"/>
      <c r="L23" s="94"/>
      <c r="M23" s="97"/>
      <c r="N23" s="96"/>
      <c r="O23" s="97"/>
      <c r="P23" s="96"/>
      <c r="Q23" s="97"/>
      <c r="R23" s="105"/>
      <c r="S23" s="95"/>
      <c r="T23" s="96"/>
      <c r="U23" s="97"/>
    </row>
    <row r="24" spans="1:21" ht="24" customHeight="1">
      <c r="A24" s="99" t="s">
        <v>231</v>
      </c>
      <c r="B24" s="106"/>
      <c r="C24" s="97"/>
      <c r="D24" s="106"/>
      <c r="E24" s="97"/>
      <c r="F24" s="96"/>
      <c r="G24" s="97"/>
      <c r="H24" s="98">
        <f>'一覧表 (2)'!F21</f>
        <v>0.02</v>
      </c>
      <c r="I24" s="97">
        <f>IF(AND(H24&lt;&gt;"-",H24&lt;&gt;"&lt;0.01"),ROUND(H24/14, 3),"-")</f>
        <v>1E-3</v>
      </c>
      <c r="J24" s="98"/>
      <c r="K24" s="97"/>
      <c r="L24" s="96"/>
      <c r="M24" s="97"/>
      <c r="N24" s="98"/>
      <c r="O24" s="97"/>
      <c r="P24" s="96"/>
      <c r="Q24" s="97"/>
      <c r="R24" s="98"/>
      <c r="S24" s="95"/>
      <c r="T24" s="96"/>
      <c r="U24" s="97"/>
    </row>
    <row r="25" spans="1:21" ht="24" customHeight="1">
      <c r="A25" s="99" t="s">
        <v>74</v>
      </c>
      <c r="B25" s="101"/>
      <c r="C25" s="95"/>
      <c r="D25" s="101"/>
      <c r="E25" s="95"/>
      <c r="F25" s="101"/>
      <c r="G25" s="95"/>
      <c r="H25" s="101"/>
      <c r="I25" s="95">
        <f>SUM(I21:I24)</f>
        <v>8.3949999999999996</v>
      </c>
      <c r="J25" s="101"/>
      <c r="K25" s="95"/>
      <c r="L25" s="101"/>
      <c r="M25" s="95"/>
      <c r="N25" s="101"/>
      <c r="O25" s="95"/>
      <c r="P25" s="101"/>
      <c r="Q25" s="95"/>
      <c r="R25" s="101"/>
      <c r="S25" s="95"/>
      <c r="T25" s="101"/>
      <c r="U25" s="95"/>
    </row>
    <row r="26" spans="1:21" ht="24" customHeight="1">
      <c r="A26" s="99" t="s">
        <v>75</v>
      </c>
      <c r="B26" s="101"/>
      <c r="C26" s="95"/>
      <c r="D26" s="101"/>
      <c r="E26" s="95"/>
      <c r="F26" s="101"/>
      <c r="G26" s="95"/>
      <c r="H26" s="101"/>
      <c r="I26" s="95">
        <f>ROUND(I20/I25,3)</f>
        <v>1.1879999999999999</v>
      </c>
      <c r="J26" s="101"/>
      <c r="K26" s="95"/>
      <c r="L26" s="101"/>
      <c r="M26" s="95"/>
      <c r="N26" s="101"/>
      <c r="O26" s="95"/>
      <c r="P26" s="101"/>
      <c r="Q26" s="95"/>
      <c r="R26" s="101"/>
      <c r="S26" s="95"/>
      <c r="T26" s="101"/>
      <c r="U26" s="95"/>
    </row>
    <row r="27" spans="1:21" ht="20.100000000000001" customHeight="1">
      <c r="A27" s="102"/>
      <c r="B27" s="103" t="s">
        <v>176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</sheetData>
  <mergeCells count="60">
    <mergeCell ref="B11:C11"/>
    <mergeCell ref="B6:C6"/>
    <mergeCell ref="B7:C7"/>
    <mergeCell ref="B9:C9"/>
    <mergeCell ref="B10:C10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T11:U11"/>
    <mergeCell ref="T6:U6"/>
    <mergeCell ref="T7:U7"/>
    <mergeCell ref="T9:U9"/>
    <mergeCell ref="T10:U10"/>
    <mergeCell ref="T8:U8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H15:I15 H24 H21:I21 H17 H16:I16 H18:H19 H13:I13 H14:I14 H22 H20:I2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75" zoomScaleNormal="75" zoomScaleSheetLayoutView="85" workbookViewId="0">
      <selection activeCell="A28" sqref="A28"/>
    </sheetView>
  </sheetViews>
  <sheetFormatPr defaultRowHeight="20.100000000000001" customHeight="1"/>
  <cols>
    <col min="1" max="1" width="17.375" style="104" customWidth="1"/>
    <col min="2" max="21" width="7.125" style="73" customWidth="1"/>
    <col min="22" max="16384" width="9" style="73"/>
  </cols>
  <sheetData>
    <row r="1" spans="1:21" ht="18.95" customHeight="1">
      <c r="A1" s="68"/>
      <c r="B1" s="69" t="s">
        <v>253</v>
      </c>
      <c r="C1" s="70"/>
      <c r="D1" s="71"/>
      <c r="E1" s="71"/>
      <c r="F1" s="71"/>
      <c r="G1" s="72" t="s">
        <v>77</v>
      </c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8.95" customHeight="1">
      <c r="A2" s="68"/>
      <c r="B2" s="70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s="71" customFormat="1" ht="24" customHeight="1">
      <c r="A3" s="64" t="s">
        <v>62</v>
      </c>
      <c r="B3" s="107"/>
      <c r="C3" s="65"/>
      <c r="D3" s="65"/>
      <c r="E3" s="65"/>
      <c r="F3" s="65"/>
      <c r="G3" s="65"/>
      <c r="H3" s="65"/>
      <c r="I3" s="65"/>
      <c r="J3" s="65"/>
      <c r="K3" s="63" t="s">
        <v>50</v>
      </c>
      <c r="L3" s="63"/>
      <c r="M3" s="65"/>
      <c r="N3" s="65"/>
      <c r="O3" s="65"/>
      <c r="P3" s="65"/>
      <c r="Q3" s="65"/>
      <c r="R3" s="65"/>
      <c r="S3" s="65"/>
      <c r="T3" s="65"/>
      <c r="U3" s="67"/>
    </row>
    <row r="4" spans="1:21" s="78" customFormat="1" ht="24" customHeight="1">
      <c r="A4" s="74" t="s">
        <v>3</v>
      </c>
      <c r="B4" s="108">
        <v>18</v>
      </c>
      <c r="C4" s="77"/>
      <c r="D4" s="76">
        <v>19</v>
      </c>
      <c r="E4" s="77"/>
      <c r="F4" s="76">
        <v>20</v>
      </c>
      <c r="G4" s="77"/>
      <c r="H4" s="76">
        <v>21</v>
      </c>
      <c r="I4" s="77"/>
      <c r="J4" s="76">
        <v>22</v>
      </c>
      <c r="K4" s="77"/>
      <c r="L4" s="189">
        <v>23</v>
      </c>
      <c r="M4" s="190"/>
      <c r="N4" s="76">
        <v>24</v>
      </c>
      <c r="O4" s="77"/>
      <c r="P4" s="80">
        <v>25</v>
      </c>
      <c r="Q4" s="89"/>
      <c r="R4" s="76">
        <v>26</v>
      </c>
      <c r="S4" s="77"/>
      <c r="T4" s="76">
        <v>27</v>
      </c>
      <c r="U4" s="77"/>
    </row>
    <row r="5" spans="1:21" ht="24" customHeight="1">
      <c r="A5" s="74" t="s">
        <v>4</v>
      </c>
      <c r="B5" s="108" t="s">
        <v>51</v>
      </c>
      <c r="C5" s="77"/>
      <c r="D5" s="76" t="s">
        <v>52</v>
      </c>
      <c r="E5" s="77"/>
      <c r="F5" s="76" t="s">
        <v>53</v>
      </c>
      <c r="G5" s="77"/>
      <c r="H5" s="76" t="s">
        <v>54</v>
      </c>
      <c r="I5" s="77"/>
      <c r="J5" s="76" t="s">
        <v>55</v>
      </c>
      <c r="K5" s="77"/>
      <c r="L5" s="189" t="s">
        <v>56</v>
      </c>
      <c r="M5" s="190"/>
      <c r="N5" s="76" t="s">
        <v>57</v>
      </c>
      <c r="O5" s="77"/>
      <c r="P5" s="76" t="s">
        <v>58</v>
      </c>
      <c r="Q5" s="77"/>
      <c r="R5" s="109" t="s">
        <v>239</v>
      </c>
      <c r="S5" s="77"/>
      <c r="T5" s="76" t="s">
        <v>60</v>
      </c>
      <c r="U5" s="77"/>
    </row>
    <row r="6" spans="1:21" ht="24" customHeight="1">
      <c r="A6" s="74" t="s">
        <v>81</v>
      </c>
      <c r="B6" s="209"/>
      <c r="C6" s="210"/>
      <c r="D6" s="209"/>
      <c r="E6" s="210"/>
      <c r="F6" s="209"/>
      <c r="G6" s="210"/>
      <c r="H6" s="209"/>
      <c r="I6" s="210"/>
      <c r="J6" s="209"/>
      <c r="K6" s="210"/>
      <c r="L6" s="209">
        <f>'一覧表 (3)'!H7</f>
        <v>6.86</v>
      </c>
      <c r="M6" s="210"/>
      <c r="N6" s="209"/>
      <c r="O6" s="210"/>
      <c r="P6" s="209"/>
      <c r="Q6" s="210"/>
      <c r="R6" s="211"/>
      <c r="S6" s="212"/>
      <c r="T6" s="209"/>
      <c r="U6" s="210"/>
    </row>
    <row r="7" spans="1:21" s="85" customFormat="1" ht="24" customHeight="1">
      <c r="A7" s="74" t="s">
        <v>82</v>
      </c>
      <c r="B7" s="205"/>
      <c r="C7" s="206"/>
      <c r="D7" s="205"/>
      <c r="E7" s="206"/>
      <c r="F7" s="205"/>
      <c r="G7" s="206"/>
      <c r="H7" s="205"/>
      <c r="I7" s="206"/>
      <c r="J7" s="205"/>
      <c r="K7" s="206"/>
      <c r="L7" s="205">
        <f>'一覧表 (3)'!H9</f>
        <v>15</v>
      </c>
      <c r="M7" s="206"/>
      <c r="N7" s="205"/>
      <c r="O7" s="206"/>
      <c r="P7" s="205"/>
      <c r="Q7" s="206"/>
      <c r="R7" s="211"/>
      <c r="S7" s="212"/>
      <c r="T7" s="205"/>
      <c r="U7" s="206"/>
    </row>
    <row r="8" spans="1:21" ht="24" customHeight="1">
      <c r="A8" s="74" t="s">
        <v>69</v>
      </c>
      <c r="B8" s="196"/>
      <c r="C8" s="197"/>
      <c r="D8" s="196"/>
      <c r="E8" s="197"/>
      <c r="F8" s="196"/>
      <c r="G8" s="197"/>
      <c r="H8" s="196"/>
      <c r="I8" s="197"/>
      <c r="J8" s="196"/>
      <c r="K8" s="197"/>
      <c r="L8" s="196">
        <f>'一覧表 (3)'!H6</f>
        <v>41962</v>
      </c>
      <c r="M8" s="197"/>
      <c r="N8" s="196"/>
      <c r="O8" s="197"/>
      <c r="P8" s="196"/>
      <c r="Q8" s="197"/>
      <c r="R8" s="211"/>
      <c r="S8" s="212"/>
      <c r="T8" s="196"/>
      <c r="U8" s="197"/>
    </row>
    <row r="9" spans="1:21" ht="24" customHeight="1">
      <c r="A9" s="74" t="s">
        <v>83</v>
      </c>
      <c r="B9" s="205"/>
      <c r="C9" s="206"/>
      <c r="D9" s="205"/>
      <c r="E9" s="206"/>
      <c r="F9" s="205"/>
      <c r="G9" s="206"/>
      <c r="H9" s="205"/>
      <c r="I9" s="206"/>
      <c r="J9" s="205"/>
      <c r="K9" s="206"/>
      <c r="L9" s="205">
        <f>'一覧表 (3)'!H11</f>
        <v>17.2</v>
      </c>
      <c r="M9" s="206"/>
      <c r="N9" s="205"/>
      <c r="O9" s="206"/>
      <c r="P9" s="205"/>
      <c r="Q9" s="206"/>
      <c r="R9" s="211"/>
      <c r="S9" s="212"/>
      <c r="T9" s="205"/>
      <c r="U9" s="206"/>
    </row>
    <row r="10" spans="1:21" ht="24" customHeight="1">
      <c r="A10" s="74" t="s">
        <v>20</v>
      </c>
      <c r="B10" s="207"/>
      <c r="C10" s="208"/>
      <c r="D10" s="207"/>
      <c r="E10" s="208"/>
      <c r="F10" s="207"/>
      <c r="G10" s="208"/>
      <c r="H10" s="207"/>
      <c r="I10" s="208"/>
      <c r="J10" s="207"/>
      <c r="K10" s="208"/>
      <c r="L10" s="207">
        <f>'一覧表 (3)'!H12</f>
        <v>7</v>
      </c>
      <c r="M10" s="208"/>
      <c r="N10" s="207"/>
      <c r="O10" s="208"/>
      <c r="P10" s="207"/>
      <c r="Q10" s="208"/>
      <c r="R10" s="211"/>
      <c r="S10" s="212"/>
      <c r="T10" s="207"/>
      <c r="U10" s="208"/>
    </row>
    <row r="11" spans="1:21" ht="24" customHeight="1">
      <c r="A11" s="74" t="s">
        <v>84</v>
      </c>
      <c r="B11" s="205"/>
      <c r="C11" s="206"/>
      <c r="D11" s="205"/>
      <c r="E11" s="206"/>
      <c r="F11" s="205"/>
      <c r="G11" s="206"/>
      <c r="H11" s="205"/>
      <c r="I11" s="206"/>
      <c r="J11" s="205"/>
      <c r="K11" s="206"/>
      <c r="L11" s="205">
        <f>'一覧表 (3)'!H14</f>
        <v>34</v>
      </c>
      <c r="M11" s="206"/>
      <c r="N11" s="205"/>
      <c r="O11" s="206"/>
      <c r="P11" s="205"/>
      <c r="Q11" s="206"/>
      <c r="R11" s="211"/>
      <c r="S11" s="212"/>
      <c r="T11" s="205"/>
      <c r="U11" s="206"/>
    </row>
    <row r="12" spans="1:21" ht="24" customHeight="1">
      <c r="A12" s="74" t="s">
        <v>70</v>
      </c>
      <c r="B12" s="91" t="s">
        <v>71</v>
      </c>
      <c r="C12" s="91" t="s">
        <v>72</v>
      </c>
      <c r="D12" s="91" t="s">
        <v>71</v>
      </c>
      <c r="E12" s="91" t="s">
        <v>72</v>
      </c>
      <c r="F12" s="91" t="s">
        <v>71</v>
      </c>
      <c r="G12" s="91" t="s">
        <v>72</v>
      </c>
      <c r="H12" s="91" t="s">
        <v>71</v>
      </c>
      <c r="I12" s="91" t="s">
        <v>72</v>
      </c>
      <c r="J12" s="91" t="s">
        <v>71</v>
      </c>
      <c r="K12" s="91" t="s">
        <v>72</v>
      </c>
      <c r="L12" s="91" t="s">
        <v>71</v>
      </c>
      <c r="M12" s="91" t="s">
        <v>72</v>
      </c>
      <c r="N12" s="91" t="s">
        <v>71</v>
      </c>
      <c r="O12" s="91" t="s">
        <v>72</v>
      </c>
      <c r="P12" s="91" t="s">
        <v>71</v>
      </c>
      <c r="Q12" s="91" t="s">
        <v>72</v>
      </c>
      <c r="R12" s="91" t="s">
        <v>71</v>
      </c>
      <c r="S12" s="91" t="s">
        <v>72</v>
      </c>
      <c r="T12" s="91" t="s">
        <v>71</v>
      </c>
      <c r="U12" s="91" t="s">
        <v>72</v>
      </c>
    </row>
    <row r="13" spans="1:21" ht="24" customHeight="1">
      <c r="A13" s="74" t="s">
        <v>222</v>
      </c>
      <c r="B13" s="96"/>
      <c r="C13" s="97"/>
      <c r="D13" s="96"/>
      <c r="E13" s="97"/>
      <c r="F13" s="96"/>
      <c r="G13" s="97"/>
      <c r="H13" s="96"/>
      <c r="I13" s="97"/>
      <c r="J13" s="96"/>
      <c r="K13" s="97"/>
      <c r="L13" s="96">
        <f>'一覧表 (3)'!H22</f>
        <v>26.1</v>
      </c>
      <c r="M13" s="97">
        <f>ROUND(L13/22.98977,3)</f>
        <v>1.135</v>
      </c>
      <c r="N13" s="96"/>
      <c r="O13" s="97"/>
      <c r="P13" s="96"/>
      <c r="Q13" s="97"/>
      <c r="R13" s="96"/>
      <c r="S13" s="97"/>
      <c r="T13" s="96"/>
      <c r="U13" s="97"/>
    </row>
    <row r="14" spans="1:21" ht="24" customHeight="1">
      <c r="A14" s="74" t="s">
        <v>223</v>
      </c>
      <c r="B14" s="96"/>
      <c r="C14" s="97"/>
      <c r="D14" s="96"/>
      <c r="E14" s="97"/>
      <c r="F14" s="96"/>
      <c r="G14" s="97"/>
      <c r="H14" s="96"/>
      <c r="I14" s="97"/>
      <c r="J14" s="96"/>
      <c r="K14" s="97"/>
      <c r="L14" s="96">
        <f>'一覧表 (3)'!H23</f>
        <v>4</v>
      </c>
      <c r="M14" s="97">
        <f>ROUND(L14/39.0983,3)</f>
        <v>0.10199999999999999</v>
      </c>
      <c r="N14" s="96"/>
      <c r="O14" s="97"/>
      <c r="P14" s="96"/>
      <c r="Q14" s="97"/>
      <c r="R14" s="97"/>
      <c r="S14" s="97"/>
      <c r="T14" s="96"/>
      <c r="U14" s="97"/>
    </row>
    <row r="15" spans="1:21" ht="24" customHeight="1">
      <c r="A15" s="74" t="s">
        <v>224</v>
      </c>
      <c r="B15" s="96"/>
      <c r="C15" s="97"/>
      <c r="D15" s="96"/>
      <c r="E15" s="97"/>
      <c r="F15" s="96"/>
      <c r="G15" s="97"/>
      <c r="H15" s="96"/>
      <c r="I15" s="97"/>
      <c r="J15" s="96"/>
      <c r="K15" s="97"/>
      <c r="L15" s="96">
        <f>'一覧表 (3)'!H24</f>
        <v>21.3</v>
      </c>
      <c r="M15" s="97">
        <f>ROUND(L15/20.04,3)</f>
        <v>1.0629999999999999</v>
      </c>
      <c r="N15" s="96"/>
      <c r="O15" s="97"/>
      <c r="P15" s="96"/>
      <c r="Q15" s="97"/>
      <c r="R15" s="97"/>
      <c r="S15" s="97"/>
      <c r="T15" s="96"/>
      <c r="U15" s="97"/>
    </row>
    <row r="16" spans="1:21" ht="24" customHeight="1">
      <c r="A16" s="74" t="s">
        <v>225</v>
      </c>
      <c r="B16" s="96"/>
      <c r="C16" s="97"/>
      <c r="D16" s="96"/>
      <c r="E16" s="97"/>
      <c r="F16" s="96"/>
      <c r="G16" s="97"/>
      <c r="H16" s="96"/>
      <c r="I16" s="97"/>
      <c r="J16" s="96"/>
      <c r="K16" s="97"/>
      <c r="L16" s="96">
        <f>'一覧表 (3)'!H25</f>
        <v>10.8</v>
      </c>
      <c r="M16" s="97">
        <f>ROUND(L16/12.153,3)</f>
        <v>0.88900000000000001</v>
      </c>
      <c r="N16" s="96"/>
      <c r="O16" s="97"/>
      <c r="P16" s="96"/>
      <c r="Q16" s="97"/>
      <c r="R16" s="97"/>
      <c r="S16" s="97"/>
      <c r="T16" s="96"/>
      <c r="U16" s="97"/>
    </row>
    <row r="17" spans="1:21" ht="24" customHeight="1">
      <c r="A17" s="74" t="s">
        <v>226</v>
      </c>
      <c r="B17" s="106"/>
      <c r="C17" s="97"/>
      <c r="D17" s="106"/>
      <c r="E17" s="97"/>
      <c r="F17" s="106"/>
      <c r="G17" s="97"/>
      <c r="H17" s="106"/>
      <c r="I17" s="97"/>
      <c r="J17" s="106"/>
      <c r="K17" s="97"/>
      <c r="L17" s="106" t="str">
        <f>'一覧表 (3)'!H26</f>
        <v>-</v>
      </c>
      <c r="M17" s="97" t="str">
        <f>IF(AND(L17&lt;&gt;"-",L17&lt;&gt;"&lt;0.01"),ROUND(L17/14, 3),"-")</f>
        <v>-</v>
      </c>
      <c r="N17" s="96"/>
      <c r="O17" s="97"/>
      <c r="P17" s="106"/>
      <c r="Q17" s="97"/>
      <c r="R17" s="97"/>
      <c r="S17" s="97"/>
      <c r="T17" s="106"/>
      <c r="U17" s="97"/>
    </row>
    <row r="18" spans="1:21" ht="24" customHeight="1">
      <c r="A18" s="74" t="s">
        <v>227</v>
      </c>
      <c r="B18" s="106"/>
      <c r="C18" s="97"/>
      <c r="D18" s="106"/>
      <c r="E18" s="97"/>
      <c r="F18" s="106"/>
      <c r="G18" s="97"/>
      <c r="H18" s="106"/>
      <c r="I18" s="97"/>
      <c r="J18" s="106"/>
      <c r="K18" s="97"/>
      <c r="L18" s="106">
        <f>'一覧表 (3)'!H27</f>
        <v>3.15</v>
      </c>
      <c r="M18" s="97">
        <f>IF(AND(L18&lt;&gt;"-",L18&lt;&gt;"&lt;0.01"),ROUND(L18/27.924, 3),"-")</f>
        <v>0.113</v>
      </c>
      <c r="N18" s="106"/>
      <c r="O18" s="97"/>
      <c r="P18" s="106"/>
      <c r="Q18" s="97"/>
      <c r="R18" s="97"/>
      <c r="S18" s="97"/>
      <c r="T18" s="106"/>
      <c r="U18" s="97"/>
    </row>
    <row r="19" spans="1:21" ht="24" customHeight="1">
      <c r="A19" s="74" t="s">
        <v>228</v>
      </c>
      <c r="B19" s="106"/>
      <c r="C19" s="97"/>
      <c r="D19" s="106"/>
      <c r="E19" s="97"/>
      <c r="F19" s="106"/>
      <c r="G19" s="97"/>
      <c r="H19" s="106"/>
      <c r="I19" s="97"/>
      <c r="J19" s="106"/>
      <c r="K19" s="97"/>
      <c r="L19" s="106">
        <f>'一覧表 (3)'!H28</f>
        <v>0.51</v>
      </c>
      <c r="M19" s="97">
        <f>IF(AND(L19&lt;&gt;"-",L19&lt;&gt;"&lt;0.01"),ROUND(L19/27.469, 3),"-")</f>
        <v>1.9E-2</v>
      </c>
      <c r="N19" s="106"/>
      <c r="O19" s="97"/>
      <c r="P19" s="106"/>
      <c r="Q19" s="97"/>
      <c r="R19" s="97"/>
      <c r="S19" s="97"/>
      <c r="T19" s="106"/>
      <c r="U19" s="97"/>
    </row>
    <row r="20" spans="1:21" ht="24" customHeight="1">
      <c r="A20" s="99" t="s">
        <v>73</v>
      </c>
      <c r="B20" s="96"/>
      <c r="C20" s="97"/>
      <c r="D20" s="96"/>
      <c r="E20" s="97"/>
      <c r="F20" s="96"/>
      <c r="G20" s="97"/>
      <c r="H20" s="96"/>
      <c r="I20" s="97"/>
      <c r="J20" s="96"/>
      <c r="K20" s="97"/>
      <c r="L20" s="96"/>
      <c r="M20" s="97">
        <f>SUM(M13:M19)</f>
        <v>3.3210000000000002</v>
      </c>
      <c r="N20" s="96"/>
      <c r="O20" s="97"/>
      <c r="P20" s="96"/>
      <c r="Q20" s="97"/>
      <c r="R20" s="97"/>
      <c r="S20" s="97"/>
      <c r="T20" s="96"/>
      <c r="U20" s="97"/>
    </row>
    <row r="21" spans="1:21" ht="24" customHeight="1">
      <c r="A21" s="99" t="s">
        <v>221</v>
      </c>
      <c r="B21" s="96"/>
      <c r="C21" s="97"/>
      <c r="D21" s="96"/>
      <c r="E21" s="97"/>
      <c r="F21" s="96"/>
      <c r="G21" s="97"/>
      <c r="H21" s="96"/>
      <c r="I21" s="97"/>
      <c r="J21" s="96"/>
      <c r="K21" s="97"/>
      <c r="L21" s="96">
        <f>'一覧表 (3)'!H19</f>
        <v>27.8</v>
      </c>
      <c r="M21" s="97">
        <f>ROUND(L21/35.453,3)</f>
        <v>0.78400000000000003</v>
      </c>
      <c r="N21" s="96"/>
      <c r="O21" s="97"/>
      <c r="P21" s="96"/>
      <c r="Q21" s="97"/>
      <c r="R21" s="97"/>
      <c r="S21" s="97"/>
      <c r="T21" s="96"/>
      <c r="U21" s="97"/>
    </row>
    <row r="22" spans="1:21" ht="24" customHeight="1">
      <c r="A22" s="99" t="s">
        <v>265</v>
      </c>
      <c r="B22" s="96"/>
      <c r="C22" s="97"/>
      <c r="D22" s="96"/>
      <c r="E22" s="97"/>
      <c r="F22" s="96"/>
      <c r="G22" s="97"/>
      <c r="H22" s="96"/>
      <c r="I22" s="97"/>
      <c r="J22" s="96"/>
      <c r="K22" s="97"/>
      <c r="L22" s="96">
        <f>'一覧表 (3)'!H17*1.22</f>
        <v>126.88</v>
      </c>
      <c r="M22" s="97">
        <f>IF(L22&lt;&gt;"-", ROUND(L22/61.02,3), "-")</f>
        <v>2.0790000000000002</v>
      </c>
      <c r="N22" s="96"/>
      <c r="O22" s="97"/>
      <c r="P22" s="96"/>
      <c r="Q22" s="97"/>
      <c r="R22" s="97"/>
      <c r="S22" s="97"/>
      <c r="T22" s="96"/>
      <c r="U22" s="97"/>
    </row>
    <row r="23" spans="1:21" ht="24" customHeight="1">
      <c r="A23" s="99" t="s">
        <v>230</v>
      </c>
      <c r="B23" s="96"/>
      <c r="C23" s="97"/>
      <c r="D23" s="96"/>
      <c r="E23" s="97"/>
      <c r="F23" s="96"/>
      <c r="G23" s="97"/>
      <c r="H23" s="96"/>
      <c r="I23" s="97"/>
      <c r="J23" s="96"/>
      <c r="K23" s="97"/>
      <c r="L23" s="96">
        <f>'一覧表 (3)'!H20</f>
        <v>31</v>
      </c>
      <c r="M23" s="97">
        <f>IF(AND(L23&lt;&gt;"-",L23&lt;&gt;"&lt;1"),ROUND(L23/48.0288, 3),"-")</f>
        <v>0.64500000000000002</v>
      </c>
      <c r="N23" s="96"/>
      <c r="O23" s="97"/>
      <c r="P23" s="96"/>
      <c r="Q23" s="97"/>
      <c r="R23" s="97"/>
      <c r="S23" s="97"/>
      <c r="T23" s="96"/>
      <c r="U23" s="97"/>
    </row>
    <row r="24" spans="1:21" ht="24" customHeight="1">
      <c r="A24" s="99" t="s">
        <v>231</v>
      </c>
      <c r="B24" s="106"/>
      <c r="C24" s="97"/>
      <c r="D24" s="106"/>
      <c r="E24" s="97"/>
      <c r="F24" s="106"/>
      <c r="G24" s="97"/>
      <c r="H24" s="106"/>
      <c r="I24" s="97"/>
      <c r="J24" s="106"/>
      <c r="K24" s="97"/>
      <c r="L24" s="96" t="str">
        <f>'一覧表 (3)'!H21</f>
        <v>&lt;0.01</v>
      </c>
      <c r="M24" s="97" t="str">
        <f>IF(AND(L24&lt;&gt;"-",L24&lt;&gt;"&lt;0.01"),ROUND(L24/14, 3),"-")</f>
        <v>-</v>
      </c>
      <c r="N24" s="106"/>
      <c r="O24" s="97"/>
      <c r="P24" s="96"/>
      <c r="Q24" s="97"/>
      <c r="R24" s="97"/>
      <c r="S24" s="97"/>
      <c r="T24" s="96"/>
      <c r="U24" s="97"/>
    </row>
    <row r="25" spans="1:21" ht="24" customHeight="1">
      <c r="A25" s="99" t="s">
        <v>74</v>
      </c>
      <c r="B25" s="110"/>
      <c r="C25" s="97"/>
      <c r="D25" s="110"/>
      <c r="E25" s="97"/>
      <c r="F25" s="110"/>
      <c r="G25" s="97"/>
      <c r="H25" s="110"/>
      <c r="I25" s="97"/>
      <c r="J25" s="110"/>
      <c r="K25" s="97"/>
      <c r="L25" s="110"/>
      <c r="M25" s="97">
        <f>SUM(M21:M24)</f>
        <v>3.5080000000000005</v>
      </c>
      <c r="N25" s="110"/>
      <c r="O25" s="97"/>
      <c r="P25" s="110"/>
      <c r="Q25" s="97"/>
      <c r="R25" s="97"/>
      <c r="S25" s="97"/>
      <c r="T25" s="110"/>
      <c r="U25" s="97"/>
    </row>
    <row r="26" spans="1:21" ht="24" customHeight="1">
      <c r="A26" s="99" t="s">
        <v>75</v>
      </c>
      <c r="B26" s="110"/>
      <c r="C26" s="97"/>
      <c r="D26" s="110"/>
      <c r="E26" s="97"/>
      <c r="F26" s="110"/>
      <c r="G26" s="97"/>
      <c r="H26" s="110"/>
      <c r="I26" s="97"/>
      <c r="J26" s="110"/>
      <c r="K26" s="97"/>
      <c r="L26" s="110"/>
      <c r="M26" s="97">
        <f>ROUND(M20/M25,3)</f>
        <v>0.94699999999999995</v>
      </c>
      <c r="N26" s="110"/>
      <c r="O26" s="97"/>
      <c r="P26" s="110"/>
      <c r="Q26" s="97"/>
      <c r="R26" s="97"/>
      <c r="S26" s="97"/>
      <c r="T26" s="110"/>
      <c r="U26" s="97"/>
    </row>
    <row r="27" spans="1:21" ht="20.100000000000001" customHeight="1">
      <c r="A27" s="102"/>
      <c r="B27" s="103" t="s">
        <v>177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</sheetData>
  <mergeCells count="60"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J8:K8"/>
    <mergeCell ref="H6:I6"/>
    <mergeCell ref="H7:I7"/>
    <mergeCell ref="H9:I9"/>
    <mergeCell ref="H10:I10"/>
    <mergeCell ref="H8:I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L17 L21:M21 L13:M16 L24 L23 L18:L19 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ITO</cp:lastModifiedBy>
  <cp:lastPrinted>2013-04-12T06:34:06Z</cp:lastPrinted>
  <dcterms:created xsi:type="dcterms:W3CDTF">1998-04-16T15:53:47Z</dcterms:created>
  <dcterms:modified xsi:type="dcterms:W3CDTF">2018-05-14T04:09:15Z</dcterms:modified>
</cp:coreProperties>
</file>