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35" windowWidth="10500" windowHeight="10320" firstSheet="1" activeTab="1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(2)'!$C$1:$L$33</definedName>
    <definedName name="_xlnm.Print_Area" localSheetId="3">'一覧表 (3)'!$A$1:$L$36</definedName>
    <definedName name="_xlnm.Print_Area" localSheetId="0">観測井一覧表!$A$1:$L$31</definedName>
  </definedNames>
  <calcPr calcId="145621"/>
</workbook>
</file>

<file path=xl/calcChain.xml><?xml version="1.0" encoding="utf-8"?>
<calcChain xmlns="http://schemas.openxmlformats.org/spreadsheetml/2006/main">
  <c r="H6" i="5" l="1"/>
  <c r="H7" i="5"/>
  <c r="H8" i="5"/>
  <c r="L11" i="8" l="1"/>
  <c r="M22" i="8"/>
  <c r="L22" i="8"/>
  <c r="L10" i="8"/>
  <c r="L9" i="8"/>
  <c r="H11" i="5"/>
  <c r="H10" i="5"/>
  <c r="H9" i="5"/>
  <c r="L24" i="8" l="1"/>
  <c r="L23" i="8"/>
  <c r="L21" i="8"/>
  <c r="L19" i="8"/>
  <c r="L18" i="8"/>
  <c r="L17" i="8"/>
  <c r="L16" i="8"/>
  <c r="L15" i="8"/>
  <c r="L14" i="8"/>
  <c r="L13" i="8"/>
  <c r="I26" i="4"/>
  <c r="G25" i="4"/>
  <c r="G20" i="4"/>
  <c r="G26" i="4"/>
  <c r="H24" i="5"/>
  <c r="H23" i="5"/>
  <c r="H22" i="5"/>
  <c r="H21" i="5"/>
  <c r="H19" i="5"/>
  <c r="H18" i="5"/>
  <c r="H17" i="5"/>
  <c r="H16" i="5"/>
  <c r="H15" i="5"/>
  <c r="H14" i="5"/>
  <c r="H13" i="5"/>
  <c r="F6" i="4"/>
  <c r="H6" i="4"/>
  <c r="F17" i="4" l="1"/>
  <c r="H17" i="4"/>
  <c r="I17" i="4" l="1"/>
  <c r="G17" i="4"/>
  <c r="M24" i="8"/>
  <c r="I23" i="5" l="1"/>
  <c r="H19" i="4" l="1"/>
  <c r="I19" i="4" s="1"/>
  <c r="H24" i="4"/>
  <c r="I24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0" i="4" l="1"/>
  <c r="I25" i="4"/>
  <c r="I24" i="5" l="1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14" i="5"/>
  <c r="I25" i="5" l="1"/>
  <c r="M20" i="8"/>
  <c r="I20" i="5"/>
  <c r="I26" i="5" l="1"/>
</calcChain>
</file>

<file path=xl/sharedStrings.xml><?xml version="1.0" encoding="utf-8"?>
<sst xmlns="http://schemas.openxmlformats.org/spreadsheetml/2006/main" count="723" uniqueCount="262">
  <si>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</si>
  <si>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</si>
  <si>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</si>
  <si>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</si>
  <si>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</si>
  <si>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</si>
  <si>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</si>
  <si>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</si>
  <si>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</si>
  <si>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</si>
  <si>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</si>
  <si>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</si>
  <si>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</si>
  <si>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</si>
  <si>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</si>
  <si>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</si>
  <si>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</si>
  <si>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</si>
  <si>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</si>
  <si>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</si>
  <si>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</si>
  <si>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</si>
  <si>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</si>
  <si>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</si>
  <si>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</si>
  <si>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</si>
  <si>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</si>
  <si>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</si>
  <si>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</si>
  <si>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</si>
  <si>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</si>
  <si>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</si>
  <si>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</si>
  <si>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</si>
  <si>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</si>
  <si>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</si>
  <si>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</si>
  <si>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</si>
  <si>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</si>
  <si>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</si>
  <si>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</si>
  <si>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</si>
  <si>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</si>
  <si>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</si>
  <si>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</si>
  <si>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</si>
  <si>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</si>
  <si>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</si>
  <si>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</si>
  <si>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</si>
  <si>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</si>
  <si>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</si>
  <si>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</si>
  <si>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</si>
  <si>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</si>
  <si>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</si>
  <si>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</si>
  <si>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</si>
  <si>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</si>
  <si>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</si>
  <si>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</si>
  <si>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</si>
  <si>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</si>
  <si>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</si>
  <si>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</si>
  <si>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</si>
  <si>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</si>
  <si>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</si>
  <si>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</si>
  <si>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</si>
  <si>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</si>
  <si>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</si>
  <si>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</si>
  <si>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</si>
  <si>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</si>
  <si>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</si>
  <si>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</si>
  <si>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</si>
  <si>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</si>
  <si>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</si>
  <si>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</si>
  <si>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</si>
  <si>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採水深度(ｍ)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</si>
  <si>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</si>
  <si>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</si>
  <si>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</si>
  <si>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</si>
  <si>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</si>
  <si>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</si>
  <si>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</si>
  <si>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</si>
  <si>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</si>
  <si>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</si>
  <si>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</si>
  <si>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</si>
  <si>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</si>
  <si>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</si>
  <si>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</si>
  <si>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</si>
  <si>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</si>
  <si>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</si>
  <si>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</si>
  <si>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</si>
  <si>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</si>
  <si>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</si>
  <si>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</si>
  <si>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</si>
  <si>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</si>
  <si>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</si>
  <si>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</si>
  <si>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</si>
  <si>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</si>
  <si>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</si>
  <si>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</si>
  <si>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</si>
  <si>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</si>
  <si>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</si>
  <si>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</si>
  <si>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</si>
  <si>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</si>
  <si>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</si>
  <si>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</si>
  <si>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</si>
  <si>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</si>
  <si>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</si>
  <si>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</si>
  <si>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</si>
  <si>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</si>
  <si>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</si>
  <si>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</si>
  <si>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</si>
  <si>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</si>
  <si>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</si>
  <si>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</si>
  <si>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</si>
  <si>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</si>
  <si>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</si>
  <si>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</si>
  <si>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</si>
  <si>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</si>
  <si>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</si>
  <si>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</si>
  <si>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</si>
  <si>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</si>
  <si>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</si>
  <si>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</si>
  <si>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</si>
  <si>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</si>
  <si>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</si>
  <si>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</si>
  <si>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</si>
  <si>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</si>
  <si>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</si>
  <si>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</si>
  <si>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</si>
  <si>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</si>
  <si>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</si>
  <si>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</si>
  <si>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</si>
  <si>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</si>
  <si>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</si>
  <si>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</si>
  <si>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</si>
  <si>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</si>
  <si>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</si>
  <si>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</si>
  <si>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</si>
  <si>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</si>
  <si>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</si>
  <si>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</si>
  <si>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</si>
  <si>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</si>
  <si>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</si>
  <si>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</si>
  <si>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</si>
  <si>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</si>
  <si>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※　赤外線分析法　？</t>
    <rPh sb="2" eb="5">
      <t>セキガイセン</t>
    </rPh>
    <rPh sb="5" eb="7">
      <t>ブンセキ</t>
    </rPh>
    <rPh sb="7" eb="8">
      <t>ホウ</t>
    </rPh>
    <phoneticPr fontId="3"/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</si>
  <si>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</si>
  <si>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</si>
  <si>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</si>
  <si>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</si>
  <si>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</si>
  <si>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</si>
  <si>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</si>
  <si>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</si>
  <si>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</si>
  <si>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</si>
  <si>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</si>
  <si>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</si>
  <si>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</si>
  <si>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</si>
  <si>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</si>
  <si>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</si>
  <si>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</si>
  <si>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</si>
  <si>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</si>
  <si>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</si>
  <si>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</si>
  <si>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</si>
  <si>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</si>
  <si>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</si>
  <si>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</si>
  <si>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</si>
  <si>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</si>
  <si>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</si>
  <si>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</si>
  <si>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</si>
  <si>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</si>
  <si>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</si>
  <si>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</si>
  <si>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</si>
  <si>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</si>
  <si>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</si>
  <si>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</si>
  <si>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</si>
  <si>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</si>
  <si>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</si>
  <si>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</si>
  <si>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</si>
  <si>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</si>
  <si>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</si>
  <si>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</si>
  <si>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</si>
  <si>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</si>
  <si>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</si>
  <si>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</si>
  <si>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</si>
  <si>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</si>
  <si>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</si>
  <si>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</si>
  <si>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</si>
  <si>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</si>
  <si>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</si>
  <si>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</si>
  <si>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</si>
  <si>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</si>
  <si>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</si>
  <si>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</si>
  <si>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</si>
  <si>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</si>
  <si>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</si>
  <si>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</si>
  <si>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</si>
  <si>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</si>
  <si>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</si>
  <si>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</si>
  <si>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</si>
  <si>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</si>
  <si>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</si>
  <si>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</si>
  <si>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</si>
  <si>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</si>
  <si>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</si>
  <si>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</si>
  <si>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</si>
  <si>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</si>
  <si>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</si>
  <si>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</si>
  <si>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水質年表（平成28年）</t>
    <phoneticPr fontId="3"/>
  </si>
  <si>
    <t>水質年表（平成28年）</t>
    <phoneticPr fontId="3"/>
  </si>
  <si>
    <t xml:space="preserve">水質年表 （平成28年度） </t>
    <phoneticPr fontId="3"/>
  </si>
  <si>
    <t>※　アルカリ度は測定されず</t>
    <rPh sb="6" eb="7">
      <t>ド</t>
    </rPh>
    <rPh sb="8" eb="10">
      <t>ソクテイ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</si>
</sst>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0.0E+00"/>
    <numFmt numFmtId="192" formatCode="[&lt;0.1]0.000;[&lt;1]0.00;0.0"/>
    <numFmt numFmtId="193" formatCode="[&lt;1]0.00;[&lt;10]0.0;0"/>
    <numFmt numFmtId="194" formatCode="[&lt;10]0.00;[&lt;100]0.0;0"/>
    <numFmt numFmtId="195" formatCode="[&lt;1]0.00;[&lt;10]0.0;0.0"/>
    <numFmt numFmtId="196" formatCode="[&lt;100]0.0;[&gt;=100]0;General"/>
    <numFmt numFmtId="197" formatCode="[&lt;100]0.0;[&gt;=10]0;General"/>
    <numFmt numFmtId="198" formatCode="[&lt;100]0;0"/>
    <numFmt numFmtId="199" formatCode="0.000_ "/>
    <numFmt numFmtId="200" formatCode="0.0_ "/>
  </numFmts>
  <fonts count="22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7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3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3" xfId="2" applyFont="1" applyBorder="1" applyAlignment="1">
      <alignment vertical="center"/>
    </xf>
    <xf numFmtId="0" fontId="18" fillId="0" borderId="13" xfId="2" applyFont="1" applyBorder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2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center" vertical="center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right" vertical="center"/>
      <protection locked="0"/>
    </xf>
    <xf numFmtId="177" fontId="18" fillId="0" borderId="12" xfId="0" applyNumberFormat="1" applyFont="1" applyFill="1" applyBorder="1" applyAlignment="1" applyProtection="1">
      <alignment horizontal="right" vertical="center"/>
      <protection locked="0"/>
    </xf>
    <xf numFmtId="197" fontId="18" fillId="0" borderId="12" xfId="0" applyNumberFormat="1" applyFont="1" applyFill="1" applyBorder="1" applyAlignment="1" applyProtection="1">
      <alignment horizontal="right" vertical="center"/>
      <protection locked="0"/>
    </xf>
    <xf numFmtId="190" fontId="18" fillId="0" borderId="12" xfId="0" applyNumberFormat="1" applyFont="1" applyFill="1" applyBorder="1" applyAlignment="1" applyProtection="1">
      <alignment horizontal="right" vertical="center"/>
      <protection locked="0"/>
    </xf>
    <xf numFmtId="196" fontId="18" fillId="0" borderId="12" xfId="0" applyNumberFormat="1" applyFont="1" applyFill="1" applyBorder="1" applyAlignment="1" applyProtection="1">
      <alignment horizontal="right" vertical="center"/>
      <protection locked="0"/>
    </xf>
    <xf numFmtId="195" fontId="18" fillId="0" borderId="12" xfId="0" applyNumberFormat="1" applyFont="1" applyFill="1" applyBorder="1" applyAlignment="1" applyProtection="1">
      <alignment horizontal="right" vertical="center"/>
      <protection locked="0"/>
    </xf>
    <xf numFmtId="194" fontId="18" fillId="0" borderId="12" xfId="0" applyNumberFormat="1" applyFont="1" applyFill="1" applyBorder="1" applyAlignment="1" applyProtection="1">
      <alignment horizontal="right" vertical="center"/>
      <protection locked="0"/>
    </xf>
    <xf numFmtId="192" fontId="18" fillId="0" borderId="12" xfId="0" applyNumberFormat="1" applyFont="1" applyFill="1" applyBorder="1" applyAlignment="1" applyProtection="1">
      <alignment horizontal="right" vertical="center"/>
      <protection locked="0"/>
    </xf>
    <xf numFmtId="193" fontId="18" fillId="0" borderId="12" xfId="0" applyNumberFormat="1" applyFont="1" applyFill="1" applyBorder="1" applyAlignment="1" applyProtection="1">
      <alignment horizontal="right" vertical="center"/>
      <protection locked="0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199" fontId="21" fillId="0" borderId="14" xfId="0" applyNumberFormat="1" applyFont="1" applyBorder="1" applyAlignment="1">
      <alignment horizontal="right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200" fontId="18" fillId="0" borderId="12" xfId="0" applyNumberFormat="1" applyFont="1" applyFill="1" applyBorder="1" applyAlignment="1" applyProtection="1">
      <alignment horizontal="right" vertical="center"/>
      <protection locked="0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  <xf numFmtId="0" fontId="18" fillId="4" borderId="15" xfId="2" applyFont="1" applyFill="1" applyBorder="1" applyAlignment="1">
      <alignment horizontal="center" vertical="center"/>
    </xf>
    <xf numFmtId="0" fontId="18" fillId="4" borderId="21" xfId="2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Continuous" vertical="center"/>
    </xf>
    <xf numFmtId="0" fontId="14" fillId="4" borderId="14" xfId="1" applyFont="1" applyFill="1" applyBorder="1" applyAlignment="1">
      <alignment horizontal="centerContinuous" vertical="center"/>
    </xf>
  </cellXfs>
  <cellStyles count="3">
    <cellStyle name="標準" xfId="0" builtinId="0"/>
    <cellStyle name="標準_平成７年度" xfId="1"/>
    <cellStyle name="標準_平成７年度 " xfId="2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F39" sqref="F39"/>
    </sheetView>
  </sheetViews>
  <sheetFormatPr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86</v>
      </c>
      <c r="B3" s="5"/>
      <c r="C3" s="6"/>
      <c r="D3" s="6" t="s">
        <v>87</v>
      </c>
      <c r="E3" s="6" t="s">
        <v>88</v>
      </c>
      <c r="F3" s="6" t="s">
        <v>89</v>
      </c>
      <c r="G3" s="6" t="s">
        <v>90</v>
      </c>
      <c r="H3" s="7" t="s">
        <v>91</v>
      </c>
      <c r="I3" s="8"/>
      <c r="J3" s="7" t="s">
        <v>92</v>
      </c>
      <c r="K3" s="7"/>
      <c r="L3" s="8"/>
      <c r="M3" s="9" t="s">
        <v>93</v>
      </c>
    </row>
    <row r="4" spans="1:14">
      <c r="A4" s="10" t="s">
        <v>94</v>
      </c>
      <c r="B4" s="11"/>
      <c r="C4" s="12" t="s">
        <v>95</v>
      </c>
      <c r="D4" s="12" t="s">
        <v>96</v>
      </c>
      <c r="E4" s="12"/>
      <c r="F4" s="12"/>
      <c r="G4" s="12"/>
      <c r="H4" s="12" t="s">
        <v>97</v>
      </c>
      <c r="I4" s="12" t="s">
        <v>98</v>
      </c>
      <c r="J4" s="13" t="s">
        <v>99</v>
      </c>
      <c r="K4" s="13" t="s">
        <v>100</v>
      </c>
      <c r="L4" s="13" t="s">
        <v>101</v>
      </c>
      <c r="M4" s="14"/>
    </row>
    <row r="5" spans="1:14">
      <c r="A5" s="15">
        <v>1</v>
      </c>
      <c r="B5" s="16"/>
      <c r="C5" s="17" t="s">
        <v>102</v>
      </c>
      <c r="D5" s="18" t="s">
        <v>78</v>
      </c>
      <c r="E5" s="19" t="s">
        <v>103</v>
      </c>
      <c r="F5" s="19" t="s">
        <v>103</v>
      </c>
      <c r="G5" s="19" t="s">
        <v>104</v>
      </c>
      <c r="H5" s="19" t="s">
        <v>105</v>
      </c>
      <c r="I5" s="20" t="s">
        <v>178</v>
      </c>
      <c r="J5" s="21">
        <v>6.07</v>
      </c>
      <c r="K5" s="22">
        <v>20.5</v>
      </c>
      <c r="L5" s="23" t="s">
        <v>106</v>
      </c>
      <c r="M5" s="24" t="s">
        <v>107</v>
      </c>
      <c r="N5" s="25"/>
    </row>
    <row r="6" spans="1:14">
      <c r="A6" s="26">
        <v>2</v>
      </c>
      <c r="B6" s="27"/>
      <c r="C6" s="28" t="s">
        <v>102</v>
      </c>
      <c r="D6" s="29" t="s">
        <v>179</v>
      </c>
      <c r="E6" s="30" t="s">
        <v>103</v>
      </c>
      <c r="F6" s="30" t="s">
        <v>103</v>
      </c>
      <c r="G6" s="30" t="s">
        <v>108</v>
      </c>
      <c r="H6" s="30" t="s">
        <v>105</v>
      </c>
      <c r="I6" s="31" t="s">
        <v>180</v>
      </c>
      <c r="J6" s="32" t="s">
        <v>109</v>
      </c>
      <c r="K6" s="33">
        <v>10.5</v>
      </c>
      <c r="L6" s="31" t="s">
        <v>110</v>
      </c>
      <c r="M6" s="34" t="s">
        <v>111</v>
      </c>
    </row>
    <row r="7" spans="1:14">
      <c r="A7" s="26">
        <v>3</v>
      </c>
      <c r="B7" s="27"/>
      <c r="C7" s="28" t="s">
        <v>102</v>
      </c>
      <c r="D7" s="29" t="s">
        <v>181</v>
      </c>
      <c r="E7" s="30" t="s">
        <v>103</v>
      </c>
      <c r="F7" s="30" t="s">
        <v>103</v>
      </c>
      <c r="G7" s="30" t="s">
        <v>7</v>
      </c>
      <c r="H7" s="30" t="s">
        <v>105</v>
      </c>
      <c r="I7" s="31" t="s">
        <v>182</v>
      </c>
      <c r="J7" s="35">
        <v>2.39</v>
      </c>
      <c r="K7" s="33">
        <v>10.6</v>
      </c>
      <c r="L7" s="31" t="s">
        <v>112</v>
      </c>
      <c r="M7" s="34" t="s">
        <v>107</v>
      </c>
    </row>
    <row r="8" spans="1:14">
      <c r="A8" s="26">
        <v>4</v>
      </c>
      <c r="B8" s="27"/>
      <c r="C8" s="28" t="s">
        <v>102</v>
      </c>
      <c r="D8" s="29" t="s">
        <v>183</v>
      </c>
      <c r="E8" s="30" t="s">
        <v>103</v>
      </c>
      <c r="F8" s="30" t="s">
        <v>103</v>
      </c>
      <c r="G8" s="30" t="s">
        <v>113</v>
      </c>
      <c r="H8" s="30" t="s">
        <v>105</v>
      </c>
      <c r="I8" s="31" t="s">
        <v>184</v>
      </c>
      <c r="J8" s="35">
        <v>2.4900000000000002</v>
      </c>
      <c r="K8" s="36">
        <v>9</v>
      </c>
      <c r="L8" s="31" t="s">
        <v>114</v>
      </c>
      <c r="M8" s="34" t="s">
        <v>111</v>
      </c>
    </row>
    <row r="9" spans="1:14">
      <c r="A9" s="26">
        <v>5</v>
      </c>
      <c r="B9" s="27"/>
      <c r="C9" s="28" t="s">
        <v>102</v>
      </c>
      <c r="D9" s="29" t="s">
        <v>185</v>
      </c>
      <c r="E9" s="30" t="s">
        <v>103</v>
      </c>
      <c r="F9" s="30" t="s">
        <v>103</v>
      </c>
      <c r="G9" s="30" t="s">
        <v>115</v>
      </c>
      <c r="H9" s="30" t="s">
        <v>105</v>
      </c>
      <c r="I9" s="31" t="s">
        <v>116</v>
      </c>
      <c r="J9" s="35">
        <v>4.1900000000000004</v>
      </c>
      <c r="K9" s="33">
        <v>18.5</v>
      </c>
      <c r="L9" s="31" t="s">
        <v>117</v>
      </c>
      <c r="M9" s="34" t="s">
        <v>107</v>
      </c>
    </row>
    <row r="10" spans="1:14">
      <c r="A10" s="26">
        <v>6</v>
      </c>
      <c r="B10" s="27"/>
      <c r="C10" s="28" t="s">
        <v>102</v>
      </c>
      <c r="D10" s="29" t="s">
        <v>186</v>
      </c>
      <c r="E10" s="30" t="s">
        <v>103</v>
      </c>
      <c r="F10" s="30" t="s">
        <v>103</v>
      </c>
      <c r="G10" s="30" t="s">
        <v>10</v>
      </c>
      <c r="H10" s="30" t="s">
        <v>105</v>
      </c>
      <c r="I10" s="31" t="s">
        <v>118</v>
      </c>
      <c r="J10" s="35">
        <v>1.36</v>
      </c>
      <c r="K10" s="33">
        <v>68.2</v>
      </c>
      <c r="L10" s="31" t="s">
        <v>119</v>
      </c>
      <c r="M10" s="34" t="s">
        <v>107</v>
      </c>
    </row>
    <row r="11" spans="1:14">
      <c r="A11" s="26">
        <v>7</v>
      </c>
      <c r="B11" s="27"/>
      <c r="C11" s="28" t="s">
        <v>102</v>
      </c>
      <c r="D11" s="29" t="s">
        <v>187</v>
      </c>
      <c r="E11" s="30" t="s">
        <v>103</v>
      </c>
      <c r="F11" s="30" t="s">
        <v>103</v>
      </c>
      <c r="G11" s="30" t="s">
        <v>120</v>
      </c>
      <c r="H11" s="30" t="s">
        <v>105</v>
      </c>
      <c r="I11" s="31" t="s">
        <v>188</v>
      </c>
      <c r="J11" s="35">
        <v>1.19</v>
      </c>
      <c r="K11" s="33">
        <v>27.2</v>
      </c>
      <c r="L11" s="31" t="s">
        <v>121</v>
      </c>
      <c r="M11" s="34" t="s">
        <v>107</v>
      </c>
    </row>
    <row r="12" spans="1:14">
      <c r="A12" s="15">
        <v>8</v>
      </c>
      <c r="B12" s="16"/>
      <c r="C12" s="17" t="s">
        <v>102</v>
      </c>
      <c r="D12" s="18" t="s">
        <v>79</v>
      </c>
      <c r="E12" s="19" t="s">
        <v>103</v>
      </c>
      <c r="F12" s="19" t="s">
        <v>103</v>
      </c>
      <c r="G12" s="19" t="s">
        <v>12</v>
      </c>
      <c r="H12" s="19" t="s">
        <v>105</v>
      </c>
      <c r="I12" s="23" t="s">
        <v>122</v>
      </c>
      <c r="J12" s="21">
        <v>0.82</v>
      </c>
      <c r="K12" s="37">
        <v>6.9</v>
      </c>
      <c r="L12" s="23" t="s">
        <v>123</v>
      </c>
      <c r="M12" s="24" t="s">
        <v>111</v>
      </c>
    </row>
    <row r="13" spans="1:14">
      <c r="A13" s="15">
        <v>9</v>
      </c>
      <c r="B13" s="16"/>
      <c r="C13" s="17" t="s">
        <v>102</v>
      </c>
      <c r="D13" s="18" t="s">
        <v>80</v>
      </c>
      <c r="E13" s="19" t="s">
        <v>103</v>
      </c>
      <c r="F13" s="19" t="s">
        <v>103</v>
      </c>
      <c r="G13" s="19" t="s">
        <v>13</v>
      </c>
      <c r="H13" s="19" t="s">
        <v>105</v>
      </c>
      <c r="I13" s="23" t="s">
        <v>124</v>
      </c>
      <c r="J13" s="38" t="s">
        <v>125</v>
      </c>
      <c r="K13" s="22">
        <v>49</v>
      </c>
      <c r="L13" s="23" t="s">
        <v>126</v>
      </c>
      <c r="M13" s="24" t="s">
        <v>107</v>
      </c>
    </row>
    <row r="14" spans="1:14">
      <c r="A14" s="26">
        <v>10</v>
      </c>
      <c r="B14" s="27"/>
      <c r="C14" s="28" t="s">
        <v>102</v>
      </c>
      <c r="D14" s="29" t="s">
        <v>189</v>
      </c>
      <c r="E14" s="30" t="s">
        <v>103</v>
      </c>
      <c r="F14" s="30" t="s">
        <v>103</v>
      </c>
      <c r="G14" s="30" t="s">
        <v>14</v>
      </c>
      <c r="H14" s="30" t="s">
        <v>105</v>
      </c>
      <c r="I14" s="31" t="s">
        <v>127</v>
      </c>
      <c r="J14" s="35">
        <v>6.96</v>
      </c>
      <c r="K14" s="33">
        <v>45.4</v>
      </c>
      <c r="L14" s="31" t="s">
        <v>128</v>
      </c>
      <c r="M14" s="34" t="s">
        <v>111</v>
      </c>
    </row>
    <row r="15" spans="1:14">
      <c r="A15" s="26">
        <v>11</v>
      </c>
      <c r="B15" s="27"/>
      <c r="C15" s="28" t="s">
        <v>129</v>
      </c>
      <c r="D15" s="29" t="s">
        <v>190</v>
      </c>
      <c r="E15" s="30" t="s">
        <v>103</v>
      </c>
      <c r="F15" s="30" t="s">
        <v>103</v>
      </c>
      <c r="G15" s="30" t="s">
        <v>130</v>
      </c>
      <c r="H15" s="30" t="s">
        <v>105</v>
      </c>
      <c r="I15" s="31" t="s">
        <v>131</v>
      </c>
      <c r="J15" s="35">
        <v>8.18</v>
      </c>
      <c r="K15" s="36">
        <v>9.8000000000000007</v>
      </c>
      <c r="L15" s="31" t="s">
        <v>132</v>
      </c>
      <c r="M15" s="34" t="s">
        <v>107</v>
      </c>
    </row>
    <row r="16" spans="1:14">
      <c r="A16" s="26">
        <v>12</v>
      </c>
      <c r="B16" s="27"/>
      <c r="C16" s="28" t="s">
        <v>129</v>
      </c>
      <c r="D16" s="29" t="s">
        <v>191</v>
      </c>
      <c r="E16" s="30" t="s">
        <v>103</v>
      </c>
      <c r="F16" s="30" t="s">
        <v>103</v>
      </c>
      <c r="G16" s="30" t="s">
        <v>133</v>
      </c>
      <c r="H16" s="30" t="s">
        <v>105</v>
      </c>
      <c r="I16" s="31" t="s">
        <v>192</v>
      </c>
      <c r="J16" s="35">
        <v>6.1</v>
      </c>
      <c r="K16" s="36">
        <v>8.1999999999999993</v>
      </c>
      <c r="L16" s="31" t="s">
        <v>134</v>
      </c>
      <c r="M16" s="34" t="s">
        <v>107</v>
      </c>
    </row>
    <row r="17" spans="1:15">
      <c r="A17" s="26">
        <v>13</v>
      </c>
      <c r="B17" s="27"/>
      <c r="C17" s="28" t="s">
        <v>129</v>
      </c>
      <c r="D17" s="29" t="s">
        <v>193</v>
      </c>
      <c r="E17" s="30" t="s">
        <v>103</v>
      </c>
      <c r="F17" s="30" t="s">
        <v>103</v>
      </c>
      <c r="G17" s="30" t="s">
        <v>135</v>
      </c>
      <c r="H17" s="30" t="s">
        <v>105</v>
      </c>
      <c r="I17" s="31" t="s">
        <v>194</v>
      </c>
      <c r="J17" s="35">
        <v>8.06</v>
      </c>
      <c r="K17" s="33">
        <v>14.2</v>
      </c>
      <c r="L17" s="31" t="s">
        <v>136</v>
      </c>
      <c r="M17" s="34" t="s">
        <v>107</v>
      </c>
    </row>
    <row r="18" spans="1:15">
      <c r="A18" s="26">
        <v>14</v>
      </c>
      <c r="B18" s="27"/>
      <c r="C18" s="28" t="s">
        <v>129</v>
      </c>
      <c r="D18" s="29" t="s">
        <v>195</v>
      </c>
      <c r="E18" s="30" t="s">
        <v>103</v>
      </c>
      <c r="F18" s="30" t="s">
        <v>103</v>
      </c>
      <c r="G18" s="30" t="s">
        <v>137</v>
      </c>
      <c r="H18" s="30" t="s">
        <v>105</v>
      </c>
      <c r="I18" s="31" t="s">
        <v>196</v>
      </c>
      <c r="J18" s="35">
        <v>2.4500000000000002</v>
      </c>
      <c r="K18" s="33">
        <v>13.1</v>
      </c>
      <c r="L18" s="31" t="s">
        <v>138</v>
      </c>
      <c r="M18" s="34" t="s">
        <v>107</v>
      </c>
    </row>
    <row r="19" spans="1:15">
      <c r="A19" s="26">
        <v>15</v>
      </c>
      <c r="B19" s="27"/>
      <c r="C19" s="28" t="s">
        <v>129</v>
      </c>
      <c r="D19" s="29" t="s">
        <v>197</v>
      </c>
      <c r="E19" s="30" t="s">
        <v>103</v>
      </c>
      <c r="F19" s="30" t="s">
        <v>103</v>
      </c>
      <c r="G19" s="30" t="s">
        <v>139</v>
      </c>
      <c r="H19" s="30" t="s">
        <v>105</v>
      </c>
      <c r="I19" s="31" t="s">
        <v>140</v>
      </c>
      <c r="J19" s="35">
        <v>4.37</v>
      </c>
      <c r="K19" s="33">
        <v>30.2</v>
      </c>
      <c r="L19" s="31" t="s">
        <v>141</v>
      </c>
      <c r="M19" s="34" t="s">
        <v>111</v>
      </c>
    </row>
    <row r="20" spans="1:15">
      <c r="A20" s="26">
        <v>16</v>
      </c>
      <c r="B20" s="27"/>
      <c r="C20" s="28" t="s">
        <v>129</v>
      </c>
      <c r="D20" s="29" t="s">
        <v>198</v>
      </c>
      <c r="E20" s="30" t="s">
        <v>103</v>
      </c>
      <c r="F20" s="30" t="s">
        <v>103</v>
      </c>
      <c r="G20" s="30" t="s">
        <v>142</v>
      </c>
      <c r="H20" s="30" t="s">
        <v>105</v>
      </c>
      <c r="I20" s="31" t="s">
        <v>143</v>
      </c>
      <c r="J20" s="39">
        <v>12.23</v>
      </c>
      <c r="K20" s="33">
        <v>20.2</v>
      </c>
      <c r="L20" s="31" t="s">
        <v>144</v>
      </c>
      <c r="M20" s="34" t="s">
        <v>107</v>
      </c>
    </row>
    <row r="21" spans="1:15">
      <c r="A21" s="26">
        <v>17</v>
      </c>
      <c r="B21" s="27"/>
      <c r="C21" s="28" t="s">
        <v>129</v>
      </c>
      <c r="D21" s="29" t="s">
        <v>199</v>
      </c>
      <c r="E21" s="30" t="s">
        <v>103</v>
      </c>
      <c r="F21" s="30" t="s">
        <v>103</v>
      </c>
      <c r="G21" s="30" t="s">
        <v>44</v>
      </c>
      <c r="H21" s="30" t="s">
        <v>105</v>
      </c>
      <c r="I21" s="31" t="s">
        <v>145</v>
      </c>
      <c r="J21" s="35">
        <v>3.83</v>
      </c>
      <c r="K21" s="33">
        <v>53.2</v>
      </c>
      <c r="L21" s="31" t="s">
        <v>146</v>
      </c>
      <c r="M21" s="34" t="s">
        <v>111</v>
      </c>
    </row>
    <row r="22" spans="1:15">
      <c r="A22" s="26">
        <v>18</v>
      </c>
      <c r="B22" s="27"/>
      <c r="C22" s="28" t="s">
        <v>147</v>
      </c>
      <c r="D22" s="29" t="s">
        <v>200</v>
      </c>
      <c r="E22" s="30" t="s">
        <v>103</v>
      </c>
      <c r="F22" s="30" t="s">
        <v>148</v>
      </c>
      <c r="G22" s="30" t="s">
        <v>149</v>
      </c>
      <c r="H22" s="30" t="s">
        <v>150</v>
      </c>
      <c r="I22" s="31" t="s">
        <v>201</v>
      </c>
      <c r="J22" s="39">
        <v>34.700000000000003</v>
      </c>
      <c r="K22" s="33">
        <v>71.2</v>
      </c>
      <c r="L22" s="31" t="s">
        <v>151</v>
      </c>
      <c r="M22" s="34" t="s">
        <v>107</v>
      </c>
    </row>
    <row r="23" spans="1:15">
      <c r="A23" s="26">
        <v>19</v>
      </c>
      <c r="B23" s="27"/>
      <c r="C23" s="28" t="s">
        <v>147</v>
      </c>
      <c r="D23" s="29" t="s">
        <v>202</v>
      </c>
      <c r="E23" s="30" t="s">
        <v>103</v>
      </c>
      <c r="F23" s="30" t="s">
        <v>148</v>
      </c>
      <c r="G23" s="30" t="s">
        <v>152</v>
      </c>
      <c r="H23" s="30" t="s">
        <v>150</v>
      </c>
      <c r="I23" s="31" t="s">
        <v>203</v>
      </c>
      <c r="J23" s="39">
        <v>11.5</v>
      </c>
      <c r="K23" s="33">
        <v>77.400000000000006</v>
      </c>
      <c r="L23" s="31" t="s">
        <v>153</v>
      </c>
      <c r="M23" s="34" t="s">
        <v>107</v>
      </c>
    </row>
    <row r="24" spans="1:15">
      <c r="A24" s="26">
        <v>20</v>
      </c>
      <c r="B24" s="27"/>
      <c r="C24" s="28" t="s">
        <v>147</v>
      </c>
      <c r="D24" s="29" t="s">
        <v>204</v>
      </c>
      <c r="E24" s="30" t="s">
        <v>103</v>
      </c>
      <c r="F24" s="30" t="s">
        <v>148</v>
      </c>
      <c r="G24" s="30" t="s">
        <v>53</v>
      </c>
      <c r="H24" s="30" t="s">
        <v>150</v>
      </c>
      <c r="I24" s="31" t="s">
        <v>205</v>
      </c>
      <c r="J24" s="35">
        <v>9.25</v>
      </c>
      <c r="K24" s="33">
        <v>92.5</v>
      </c>
      <c r="L24" s="31" t="s">
        <v>154</v>
      </c>
      <c r="M24" s="34" t="s">
        <v>107</v>
      </c>
    </row>
    <row r="25" spans="1:15">
      <c r="A25" s="26">
        <v>21</v>
      </c>
      <c r="B25" s="27"/>
      <c r="C25" s="28" t="s">
        <v>147</v>
      </c>
      <c r="D25" s="29" t="s">
        <v>206</v>
      </c>
      <c r="E25" s="30" t="s">
        <v>103</v>
      </c>
      <c r="F25" s="30" t="s">
        <v>148</v>
      </c>
      <c r="G25" s="30" t="s">
        <v>54</v>
      </c>
      <c r="H25" s="30" t="s">
        <v>150</v>
      </c>
      <c r="I25" s="31" t="s">
        <v>205</v>
      </c>
      <c r="J25" s="35">
        <v>9.25</v>
      </c>
      <c r="K25" s="33">
        <v>76.5</v>
      </c>
      <c r="L25" s="31" t="s">
        <v>155</v>
      </c>
      <c r="M25" s="34" t="s">
        <v>107</v>
      </c>
    </row>
    <row r="26" spans="1:15">
      <c r="A26" s="26">
        <v>22</v>
      </c>
      <c r="B26" s="27"/>
      <c r="C26" s="28" t="s">
        <v>147</v>
      </c>
      <c r="D26" s="29" t="s">
        <v>207</v>
      </c>
      <c r="E26" s="30" t="s">
        <v>103</v>
      </c>
      <c r="F26" s="30" t="s">
        <v>148</v>
      </c>
      <c r="G26" s="30" t="s">
        <v>55</v>
      </c>
      <c r="H26" s="30" t="s">
        <v>150</v>
      </c>
      <c r="I26" s="31" t="s">
        <v>205</v>
      </c>
      <c r="J26" s="35">
        <v>9.25</v>
      </c>
      <c r="K26" s="33">
        <v>50.5</v>
      </c>
      <c r="L26" s="31" t="s">
        <v>156</v>
      </c>
      <c r="M26" s="34" t="s">
        <v>107</v>
      </c>
      <c r="N26" s="40"/>
    </row>
    <row r="27" spans="1:15">
      <c r="A27" s="26">
        <v>23</v>
      </c>
      <c r="B27" s="27"/>
      <c r="C27" s="28" t="s">
        <v>147</v>
      </c>
      <c r="D27" s="29" t="s">
        <v>208</v>
      </c>
      <c r="E27" s="30" t="s">
        <v>103</v>
      </c>
      <c r="F27" s="30" t="s">
        <v>148</v>
      </c>
      <c r="G27" s="30" t="s">
        <v>56</v>
      </c>
      <c r="H27" s="30" t="s">
        <v>150</v>
      </c>
      <c r="I27" s="31" t="s">
        <v>205</v>
      </c>
      <c r="J27" s="35">
        <v>9.25</v>
      </c>
      <c r="K27" s="33">
        <v>29.5</v>
      </c>
      <c r="L27" s="31" t="s">
        <v>157</v>
      </c>
      <c r="M27" s="34" t="s">
        <v>107</v>
      </c>
    </row>
    <row r="28" spans="1:15">
      <c r="A28" s="26">
        <v>24</v>
      </c>
      <c r="B28" s="27"/>
      <c r="C28" s="28" t="s">
        <v>147</v>
      </c>
      <c r="D28" s="29" t="s">
        <v>209</v>
      </c>
      <c r="E28" s="30" t="s">
        <v>103</v>
      </c>
      <c r="F28" s="30" t="s">
        <v>148</v>
      </c>
      <c r="G28" s="30" t="s">
        <v>158</v>
      </c>
      <c r="H28" s="30" t="s">
        <v>150</v>
      </c>
      <c r="I28" s="31" t="s">
        <v>210</v>
      </c>
      <c r="J28" s="39">
        <v>15.36</v>
      </c>
      <c r="K28" s="33">
        <v>14</v>
      </c>
      <c r="L28" s="31" t="s">
        <v>159</v>
      </c>
      <c r="M28" s="34" t="s">
        <v>107</v>
      </c>
    </row>
    <row r="29" spans="1:15">
      <c r="A29" s="26">
        <v>25</v>
      </c>
      <c r="B29" s="27"/>
      <c r="C29" s="28" t="s">
        <v>129</v>
      </c>
      <c r="D29" s="29" t="s">
        <v>211</v>
      </c>
      <c r="E29" s="30" t="s">
        <v>103</v>
      </c>
      <c r="F29" s="30" t="s">
        <v>148</v>
      </c>
      <c r="G29" s="30" t="s">
        <v>160</v>
      </c>
      <c r="H29" s="30" t="s">
        <v>105</v>
      </c>
      <c r="I29" s="31" t="s">
        <v>212</v>
      </c>
      <c r="J29" s="39">
        <v>13</v>
      </c>
      <c r="K29" s="33">
        <v>65.8</v>
      </c>
      <c r="L29" s="31" t="s">
        <v>161</v>
      </c>
      <c r="M29" s="34" t="s">
        <v>107</v>
      </c>
    </row>
    <row r="30" spans="1:15">
      <c r="A30" s="26">
        <v>26</v>
      </c>
      <c r="B30" s="27"/>
      <c r="C30" s="28" t="s">
        <v>147</v>
      </c>
      <c r="D30" s="29" t="s">
        <v>213</v>
      </c>
      <c r="E30" s="30" t="s">
        <v>103</v>
      </c>
      <c r="F30" s="30" t="s">
        <v>148</v>
      </c>
      <c r="G30" s="30" t="s">
        <v>162</v>
      </c>
      <c r="H30" s="30" t="s">
        <v>105</v>
      </c>
      <c r="I30" s="31" t="s">
        <v>214</v>
      </c>
      <c r="J30" s="39">
        <v>47.64</v>
      </c>
      <c r="K30" s="33">
        <v>19</v>
      </c>
      <c r="L30" s="31" t="s">
        <v>163</v>
      </c>
      <c r="M30" s="34" t="s">
        <v>111</v>
      </c>
    </row>
    <row r="31" spans="1:15">
      <c r="A31" s="26">
        <v>27</v>
      </c>
      <c r="B31" s="27"/>
      <c r="C31" s="28" t="s">
        <v>147</v>
      </c>
      <c r="D31" s="29" t="s">
        <v>215</v>
      </c>
      <c r="E31" s="30" t="s">
        <v>103</v>
      </c>
      <c r="F31" s="30" t="s">
        <v>148</v>
      </c>
      <c r="G31" s="30" t="s">
        <v>164</v>
      </c>
      <c r="H31" s="30" t="s">
        <v>105</v>
      </c>
      <c r="I31" s="31" t="s">
        <v>165</v>
      </c>
      <c r="J31" s="39">
        <v>36.18</v>
      </c>
      <c r="K31" s="33">
        <v>90</v>
      </c>
      <c r="L31" s="31" t="s">
        <v>166</v>
      </c>
      <c r="M31" s="34" t="s">
        <v>111</v>
      </c>
    </row>
    <row r="32" spans="1:15">
      <c r="A32" s="26">
        <v>28</v>
      </c>
      <c r="B32" s="27"/>
      <c r="C32" s="28" t="s">
        <v>129</v>
      </c>
      <c r="D32" s="29" t="s">
        <v>216</v>
      </c>
      <c r="E32" s="30" t="s">
        <v>37</v>
      </c>
      <c r="F32" s="30" t="s">
        <v>37</v>
      </c>
      <c r="G32" s="30" t="s">
        <v>167</v>
      </c>
      <c r="H32" s="30" t="s">
        <v>105</v>
      </c>
      <c r="I32" s="31" t="s">
        <v>217</v>
      </c>
      <c r="J32" s="39">
        <v>16.149999999999999</v>
      </c>
      <c r="K32" s="33">
        <v>12</v>
      </c>
      <c r="L32" s="31" t="s">
        <v>168</v>
      </c>
      <c r="M32" s="34" t="s">
        <v>111</v>
      </c>
      <c r="O32" s="41"/>
    </row>
    <row r="33" spans="1:15">
      <c r="A33" s="15">
        <v>29</v>
      </c>
      <c r="B33" s="16"/>
      <c r="C33" s="17" t="s">
        <v>129</v>
      </c>
      <c r="D33" s="18" t="s">
        <v>177</v>
      </c>
      <c r="E33" s="19" t="s">
        <v>37</v>
      </c>
      <c r="F33" s="19" t="s">
        <v>37</v>
      </c>
      <c r="G33" s="19" t="s">
        <v>169</v>
      </c>
      <c r="H33" s="19" t="s">
        <v>105</v>
      </c>
      <c r="I33" s="23" t="s">
        <v>218</v>
      </c>
      <c r="J33" s="42">
        <v>55.97</v>
      </c>
      <c r="K33" s="22">
        <v>13</v>
      </c>
      <c r="L33" s="23" t="s">
        <v>170</v>
      </c>
      <c r="M33" s="24" t="s">
        <v>111</v>
      </c>
      <c r="O33" s="41"/>
    </row>
    <row r="34" spans="1:15">
      <c r="A34" s="43">
        <v>30</v>
      </c>
      <c r="B34" s="44"/>
      <c r="C34" s="45" t="s">
        <v>129</v>
      </c>
      <c r="D34" s="46" t="s">
        <v>219</v>
      </c>
      <c r="E34" s="12" t="s">
        <v>37</v>
      </c>
      <c r="F34" s="12" t="s">
        <v>37</v>
      </c>
      <c r="G34" s="12" t="s">
        <v>171</v>
      </c>
      <c r="H34" s="12" t="s">
        <v>105</v>
      </c>
      <c r="I34" s="47" t="s">
        <v>172</v>
      </c>
      <c r="J34" s="48">
        <v>11.99</v>
      </c>
      <c r="K34" s="49">
        <v>20.7</v>
      </c>
      <c r="L34" s="47" t="s">
        <v>173</v>
      </c>
      <c r="M34" s="50" t="s">
        <v>111</v>
      </c>
    </row>
    <row r="35" spans="1:15">
      <c r="D35" s="51" t="s">
        <v>174</v>
      </c>
    </row>
    <row r="36" spans="1:15">
      <c r="D36" s="51" t="s">
        <v>175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RowHeight="13.5"/>
  <cols>
    <col min="1" max="1" width="21.125" style="54" customWidth="1"/>
    <col min="2" max="2" width="12.125" style="58" customWidth="1"/>
    <col min="3" max="3" width="16" style="58" customWidth="1"/>
    <col min="4" max="4" width="16" style="57" customWidth="1"/>
    <col min="5" max="12" width="16" style="58" customWidth="1"/>
    <col min="13" max="13" width="5.75" style="58" customWidth="1"/>
    <col min="14" max="16384" width="9" style="58"/>
  </cols>
  <sheetData>
    <row r="1" spans="1:13" ht="20.100000000000001" customHeight="1">
      <c r="B1" s="55"/>
      <c r="C1" s="56" t="s">
        <v>258</v>
      </c>
      <c r="F1" s="59" t="s">
        <v>0</v>
      </c>
    </row>
    <row r="2" spans="1:13" ht="20.100000000000001" customHeight="1"/>
    <row r="3" spans="1:13" ht="19.5" customHeight="1">
      <c r="A3" s="115" t="s">
        <v>1</v>
      </c>
      <c r="B3" s="116"/>
      <c r="C3" s="117"/>
      <c r="D3" s="118"/>
      <c r="E3" s="116"/>
      <c r="F3" s="116"/>
      <c r="G3" s="119" t="s">
        <v>2</v>
      </c>
      <c r="H3" s="119"/>
      <c r="I3" s="116"/>
      <c r="J3" s="116"/>
      <c r="K3" s="116"/>
      <c r="L3" s="120"/>
      <c r="M3" s="60"/>
    </row>
    <row r="4" spans="1:13" ht="19.5" customHeight="1">
      <c r="A4" s="115" t="s">
        <v>3</v>
      </c>
      <c r="B4" s="116"/>
      <c r="C4" s="121">
        <v>1</v>
      </c>
      <c r="D4" s="122">
        <v>2</v>
      </c>
      <c r="E4" s="199">
        <v>3</v>
      </c>
      <c r="F4" s="199">
        <v>4</v>
      </c>
      <c r="G4" s="123">
        <v>5</v>
      </c>
      <c r="H4" s="122">
        <v>6</v>
      </c>
      <c r="I4" s="122">
        <v>7</v>
      </c>
      <c r="J4" s="122">
        <v>8</v>
      </c>
      <c r="K4" s="122">
        <v>9</v>
      </c>
      <c r="L4" s="124">
        <v>10</v>
      </c>
      <c r="M4" s="52"/>
    </row>
    <row r="5" spans="1:13" ht="19.5" customHeight="1">
      <c r="A5" s="115" t="s">
        <v>4</v>
      </c>
      <c r="B5" s="116"/>
      <c r="C5" s="121" t="s">
        <v>5</v>
      </c>
      <c r="D5" s="122" t="s">
        <v>6</v>
      </c>
      <c r="E5" s="199" t="s">
        <v>7</v>
      </c>
      <c r="F5" s="199" t="s">
        <v>8</v>
      </c>
      <c r="G5" s="122" t="s">
        <v>9</v>
      </c>
      <c r="H5" s="122" t="s">
        <v>10</v>
      </c>
      <c r="I5" s="122" t="s">
        <v>11</v>
      </c>
      <c r="J5" s="122" t="s">
        <v>12</v>
      </c>
      <c r="K5" s="122" t="s">
        <v>13</v>
      </c>
      <c r="L5" s="124" t="s">
        <v>14</v>
      </c>
      <c r="M5" s="52"/>
    </row>
    <row r="6" spans="1:13" ht="19.5" customHeight="1">
      <c r="A6" s="115" t="s">
        <v>15</v>
      </c>
      <c r="B6" s="116"/>
      <c r="C6" s="155"/>
      <c r="D6" s="106"/>
      <c r="E6" s="106">
        <v>42605</v>
      </c>
      <c r="F6" s="106">
        <v>42605</v>
      </c>
      <c r="G6" s="106"/>
      <c r="H6" s="106"/>
      <c r="I6" s="106"/>
      <c r="J6" s="107"/>
      <c r="K6" s="107"/>
      <c r="L6" s="106"/>
      <c r="M6" s="61"/>
    </row>
    <row r="7" spans="1:13" ht="19.5" customHeight="1">
      <c r="A7" s="115" t="s">
        <v>257</v>
      </c>
      <c r="B7" s="118" t="s">
        <v>16</v>
      </c>
      <c r="C7" s="156"/>
      <c r="D7" s="108"/>
      <c r="E7" s="108">
        <v>3.66</v>
      </c>
      <c r="F7" s="108">
        <v>3.59</v>
      </c>
      <c r="G7" s="108"/>
      <c r="H7" s="108"/>
      <c r="I7" s="108"/>
      <c r="J7" s="157"/>
      <c r="K7" s="158"/>
      <c r="L7" s="108"/>
      <c r="M7" s="60"/>
    </row>
    <row r="8" spans="1:13" ht="19.5" customHeight="1">
      <c r="A8" s="115" t="s">
        <v>242</v>
      </c>
      <c r="B8" s="118" t="s">
        <v>16</v>
      </c>
      <c r="C8" s="156"/>
      <c r="D8" s="109"/>
      <c r="E8" s="109">
        <v>4.7</v>
      </c>
      <c r="F8" s="109">
        <v>5</v>
      </c>
      <c r="G8" s="109"/>
      <c r="H8" s="109"/>
      <c r="I8" s="109"/>
      <c r="J8" s="157"/>
      <c r="K8" s="157"/>
      <c r="L8" s="109"/>
      <c r="M8" s="60"/>
    </row>
    <row r="9" spans="1:13" ht="19.5" customHeight="1">
      <c r="A9" s="115" t="s">
        <v>17</v>
      </c>
      <c r="B9" s="118" t="s">
        <v>18</v>
      </c>
      <c r="C9" s="159"/>
      <c r="D9" s="109"/>
      <c r="E9" s="109">
        <v>34.9</v>
      </c>
      <c r="F9" s="109">
        <v>31.9</v>
      </c>
      <c r="G9" s="109"/>
      <c r="H9" s="109"/>
      <c r="I9" s="109"/>
      <c r="J9" s="160"/>
      <c r="K9" s="160"/>
      <c r="L9" s="109"/>
      <c r="M9" s="60"/>
    </row>
    <row r="10" spans="1:13" ht="19.5" customHeight="1">
      <c r="A10" s="115" t="s">
        <v>19</v>
      </c>
      <c r="B10" s="118" t="s">
        <v>18</v>
      </c>
      <c r="C10" s="159"/>
      <c r="D10" s="109"/>
      <c r="E10" s="109">
        <v>19.8</v>
      </c>
      <c r="F10" s="109">
        <v>21.8</v>
      </c>
      <c r="G10" s="109"/>
      <c r="H10" s="109"/>
      <c r="I10" s="109"/>
      <c r="J10" s="160"/>
      <c r="K10" s="160"/>
      <c r="L10" s="109"/>
      <c r="M10" s="60"/>
    </row>
    <row r="11" spans="1:13" ht="19.5" customHeight="1">
      <c r="A11" s="115" t="s">
        <v>20</v>
      </c>
      <c r="B11" s="161" t="s">
        <v>21</v>
      </c>
      <c r="C11" s="162"/>
      <c r="D11" s="109"/>
      <c r="E11" s="109">
        <v>8</v>
      </c>
      <c r="F11" s="109">
        <v>6.8</v>
      </c>
      <c r="G11" s="109"/>
      <c r="H11" s="109"/>
      <c r="I11" s="109"/>
      <c r="J11" s="163"/>
      <c r="K11" s="163"/>
      <c r="L11" s="109"/>
      <c r="M11" s="60"/>
    </row>
    <row r="12" spans="1:13" ht="19.5" customHeight="1">
      <c r="A12" s="115" t="s">
        <v>22</v>
      </c>
      <c r="B12" s="118" t="s">
        <v>23</v>
      </c>
      <c r="C12" s="162"/>
      <c r="D12" s="110"/>
      <c r="E12" s="110">
        <v>344</v>
      </c>
      <c r="F12" s="110">
        <v>31.2</v>
      </c>
      <c r="G12" s="110"/>
      <c r="H12" s="110"/>
      <c r="I12" s="110"/>
      <c r="J12" s="164"/>
      <c r="K12" s="164"/>
      <c r="L12" s="110"/>
      <c r="M12" s="60"/>
    </row>
    <row r="13" spans="1:13" ht="19.5" customHeight="1">
      <c r="A13" s="115" t="s">
        <v>24</v>
      </c>
      <c r="B13" s="118" t="s">
        <v>25</v>
      </c>
      <c r="C13" s="162"/>
      <c r="D13" s="111"/>
      <c r="E13" s="111">
        <v>1.6</v>
      </c>
      <c r="F13" s="111">
        <v>3</v>
      </c>
      <c r="G13" s="111"/>
      <c r="H13" s="111"/>
      <c r="I13" s="111"/>
      <c r="J13" s="163"/>
      <c r="K13" s="163"/>
      <c r="L13" s="111"/>
      <c r="M13" s="60"/>
    </row>
    <row r="14" spans="1:13" ht="19.5" customHeight="1">
      <c r="A14" s="115" t="s">
        <v>26</v>
      </c>
      <c r="B14" s="118" t="s">
        <v>25</v>
      </c>
      <c r="C14" s="162"/>
      <c r="D14" s="111"/>
      <c r="E14" s="111">
        <v>7.4</v>
      </c>
      <c r="F14" s="111">
        <v>0.8</v>
      </c>
      <c r="G14" s="111"/>
      <c r="H14" s="111"/>
      <c r="I14" s="111"/>
      <c r="J14" s="163"/>
      <c r="K14" s="163"/>
      <c r="L14" s="111"/>
      <c r="M14" s="60"/>
    </row>
    <row r="15" spans="1:13" ht="19.5" customHeight="1">
      <c r="A15" s="115" t="s">
        <v>243</v>
      </c>
      <c r="B15" s="118" t="s">
        <v>25</v>
      </c>
      <c r="C15" s="165"/>
      <c r="D15" s="112"/>
      <c r="E15" s="112">
        <v>756</v>
      </c>
      <c r="F15" s="112">
        <v>88.8</v>
      </c>
      <c r="G15" s="112"/>
      <c r="H15" s="112"/>
      <c r="I15" s="112"/>
      <c r="J15" s="160"/>
      <c r="K15" s="160"/>
      <c r="L15" s="112"/>
      <c r="M15" s="60"/>
    </row>
    <row r="16" spans="1:13" ht="19.5" customHeight="1">
      <c r="A16" s="115" t="s">
        <v>244</v>
      </c>
      <c r="B16" s="118" t="s">
        <v>25</v>
      </c>
      <c r="C16" s="162"/>
      <c r="D16" s="110"/>
      <c r="E16" s="110">
        <v>701</v>
      </c>
      <c r="F16" s="110">
        <v>15.6</v>
      </c>
      <c r="G16" s="110"/>
      <c r="H16" s="110"/>
      <c r="I16" s="110"/>
      <c r="J16" s="160"/>
      <c r="K16" s="160"/>
      <c r="L16" s="110"/>
      <c r="M16" s="60"/>
    </row>
    <row r="17" spans="1:13" ht="19.5" customHeight="1">
      <c r="A17" s="115" t="s">
        <v>245</v>
      </c>
      <c r="B17" s="118" t="s">
        <v>25</v>
      </c>
      <c r="C17" s="162"/>
      <c r="D17" s="138"/>
      <c r="E17" s="138">
        <v>32</v>
      </c>
      <c r="F17" s="138">
        <v>32</v>
      </c>
      <c r="G17" s="138"/>
      <c r="H17" s="114"/>
      <c r="I17" s="138"/>
      <c r="J17" s="160"/>
      <c r="K17" s="160"/>
      <c r="L17" s="138"/>
      <c r="M17" s="60"/>
    </row>
    <row r="18" spans="1:13" ht="19.5" customHeight="1">
      <c r="A18" s="115" t="s">
        <v>246</v>
      </c>
      <c r="B18" s="118" t="s">
        <v>25</v>
      </c>
      <c r="C18" s="162"/>
      <c r="D18" s="139"/>
      <c r="E18" s="139">
        <v>0.01</v>
      </c>
      <c r="F18" s="139">
        <v>4.3</v>
      </c>
      <c r="G18" s="139"/>
      <c r="H18" s="114"/>
      <c r="I18" s="139"/>
      <c r="J18" s="157"/>
      <c r="K18" s="157"/>
      <c r="L18" s="139"/>
      <c r="M18" s="60"/>
    </row>
    <row r="19" spans="1:13" ht="19.5" customHeight="1">
      <c r="A19" s="115" t="s">
        <v>247</v>
      </c>
      <c r="B19" s="118" t="s">
        <v>25</v>
      </c>
      <c r="C19" s="162"/>
      <c r="D19" s="110"/>
      <c r="E19" s="110">
        <v>719</v>
      </c>
      <c r="F19" s="110">
        <v>25.3</v>
      </c>
      <c r="G19" s="110"/>
      <c r="H19" s="114"/>
      <c r="I19" s="110"/>
      <c r="J19" s="164"/>
      <c r="K19" s="164"/>
      <c r="L19" s="110"/>
      <c r="M19" s="60"/>
    </row>
    <row r="20" spans="1:13" ht="19.5" customHeight="1">
      <c r="A20" s="115" t="s">
        <v>248</v>
      </c>
      <c r="B20" s="118" t="s">
        <v>25</v>
      </c>
      <c r="C20" s="166"/>
      <c r="D20" s="110"/>
      <c r="E20" s="110">
        <v>26.4</v>
      </c>
      <c r="F20" s="110">
        <v>5.2</v>
      </c>
      <c r="G20" s="110"/>
      <c r="H20" s="114"/>
      <c r="I20" s="110"/>
      <c r="J20" s="160"/>
      <c r="K20" s="160"/>
      <c r="L20" s="110"/>
      <c r="M20" s="60"/>
    </row>
    <row r="21" spans="1:13" ht="19.5" customHeight="1">
      <c r="A21" s="115" t="s">
        <v>249</v>
      </c>
      <c r="B21" s="118" t="s">
        <v>25</v>
      </c>
      <c r="C21" s="162"/>
      <c r="D21" s="110"/>
      <c r="E21" s="110">
        <v>12.3</v>
      </c>
      <c r="F21" s="110">
        <v>27.3</v>
      </c>
      <c r="G21" s="110"/>
      <c r="H21" s="114"/>
      <c r="I21" s="110"/>
      <c r="J21" s="160"/>
      <c r="K21" s="160"/>
      <c r="L21" s="110"/>
      <c r="M21" s="60"/>
    </row>
    <row r="22" spans="1:13" ht="19.5" customHeight="1">
      <c r="A22" s="115" t="s">
        <v>250</v>
      </c>
      <c r="B22" s="118" t="s">
        <v>25</v>
      </c>
      <c r="C22" s="162"/>
      <c r="D22" s="110"/>
      <c r="E22" s="110">
        <v>15.7</v>
      </c>
      <c r="F22" s="110">
        <v>4.5999999999999996</v>
      </c>
      <c r="G22" s="110"/>
      <c r="H22" s="114"/>
      <c r="I22" s="110"/>
      <c r="J22" s="160"/>
      <c r="K22" s="160"/>
      <c r="L22" s="110"/>
      <c r="M22" s="60"/>
    </row>
    <row r="23" spans="1:13" ht="19.5" customHeight="1">
      <c r="A23" s="115" t="s">
        <v>251</v>
      </c>
      <c r="B23" s="118" t="s">
        <v>25</v>
      </c>
      <c r="C23" s="162"/>
      <c r="D23" s="114"/>
      <c r="E23" s="114">
        <v>0.93</v>
      </c>
      <c r="F23" s="114" t="s">
        <v>48</v>
      </c>
      <c r="G23" s="114"/>
      <c r="H23" s="114"/>
      <c r="I23" s="114"/>
      <c r="J23" s="167"/>
      <c r="K23" s="167"/>
      <c r="L23" s="114"/>
      <c r="M23" s="60"/>
    </row>
    <row r="24" spans="1:13" ht="19.5" customHeight="1">
      <c r="A24" s="115" t="s">
        <v>27</v>
      </c>
      <c r="B24" s="118" t="s">
        <v>25</v>
      </c>
      <c r="C24" s="162"/>
      <c r="D24" s="114"/>
      <c r="E24" s="114">
        <v>0.05</v>
      </c>
      <c r="F24" s="114" t="s">
        <v>231</v>
      </c>
      <c r="G24" s="114"/>
      <c r="H24" s="114"/>
      <c r="I24" s="114"/>
      <c r="J24" s="157"/>
      <c r="K24" s="157"/>
      <c r="L24" s="114"/>
      <c r="M24" s="60"/>
    </row>
    <row r="25" spans="1:13" ht="19.5" customHeight="1">
      <c r="A25" s="115" t="s">
        <v>28</v>
      </c>
      <c r="B25" s="118" t="s">
        <v>25</v>
      </c>
      <c r="C25" s="162"/>
      <c r="D25" s="114"/>
      <c r="E25" s="114">
        <v>0.05</v>
      </c>
      <c r="F25" s="114">
        <v>0.65</v>
      </c>
      <c r="G25" s="114"/>
      <c r="H25" s="114"/>
      <c r="I25" s="114"/>
      <c r="J25" s="157"/>
      <c r="K25" s="157"/>
      <c r="L25" s="114"/>
      <c r="M25" s="60"/>
    </row>
    <row r="26" spans="1:13" ht="19.5" customHeight="1">
      <c r="A26" s="115" t="s">
        <v>240</v>
      </c>
      <c r="B26" s="118" t="s">
        <v>25</v>
      </c>
      <c r="C26" s="162"/>
      <c r="D26" s="112"/>
      <c r="E26" s="112">
        <v>6</v>
      </c>
      <c r="F26" s="112" t="s">
        <v>48</v>
      </c>
      <c r="G26" s="112"/>
      <c r="H26" s="114"/>
      <c r="I26" s="112"/>
      <c r="J26" s="157"/>
      <c r="K26" s="157"/>
      <c r="L26" s="112"/>
      <c r="M26" s="60"/>
    </row>
    <row r="27" spans="1:13" ht="19.5" customHeight="1">
      <c r="A27" s="115" t="s">
        <v>29</v>
      </c>
      <c r="B27" s="118" t="s">
        <v>25</v>
      </c>
      <c r="C27" s="162"/>
      <c r="D27" s="140"/>
      <c r="E27" s="140">
        <v>2.9</v>
      </c>
      <c r="F27" s="140">
        <v>2.3E-2</v>
      </c>
      <c r="G27" s="140"/>
      <c r="H27" s="114"/>
      <c r="I27" s="140"/>
      <c r="J27" s="168"/>
      <c r="K27" s="168"/>
      <c r="L27" s="140"/>
      <c r="M27" s="60"/>
    </row>
    <row r="28" spans="1:13" ht="19.5" customHeight="1">
      <c r="A28" s="115" t="s">
        <v>235</v>
      </c>
      <c r="B28" s="118" t="s">
        <v>25</v>
      </c>
      <c r="C28" s="162"/>
      <c r="D28" s="139"/>
      <c r="E28" s="139">
        <v>1.3</v>
      </c>
      <c r="F28" s="139">
        <v>4.4000000000000004</v>
      </c>
      <c r="G28" s="139"/>
      <c r="H28" s="114"/>
      <c r="I28" s="142"/>
      <c r="J28" s="168"/>
      <c r="K28" s="168"/>
      <c r="L28" s="139"/>
      <c r="M28" s="60"/>
    </row>
    <row r="29" spans="1:13" ht="19.5" customHeight="1">
      <c r="A29" s="115" t="s">
        <v>252</v>
      </c>
      <c r="B29" s="118" t="s">
        <v>25</v>
      </c>
      <c r="C29" s="162"/>
      <c r="D29" s="140"/>
      <c r="E29" s="140">
        <v>1.2999999999999999E-2</v>
      </c>
      <c r="F29" s="140" t="s">
        <v>234</v>
      </c>
      <c r="G29" s="140"/>
      <c r="H29" s="114"/>
      <c r="I29" s="140"/>
      <c r="J29" s="168"/>
      <c r="K29" s="168"/>
      <c r="L29" s="140"/>
      <c r="M29" s="60"/>
    </row>
    <row r="30" spans="1:13" ht="19.5" customHeight="1">
      <c r="A30" s="115" t="s">
        <v>236</v>
      </c>
      <c r="B30" s="118" t="s">
        <v>241</v>
      </c>
      <c r="C30" s="162"/>
      <c r="D30" s="143"/>
      <c r="E30" s="143" t="s">
        <v>48</v>
      </c>
      <c r="F30" s="143" t="s">
        <v>48</v>
      </c>
      <c r="G30" s="143"/>
      <c r="H30" s="114"/>
      <c r="I30" s="143"/>
      <c r="J30" s="168"/>
      <c r="K30" s="168"/>
      <c r="L30" s="143"/>
      <c r="M30" s="60"/>
    </row>
    <row r="31" spans="1:13" ht="19.5" customHeight="1">
      <c r="A31" s="115" t="s">
        <v>237</v>
      </c>
      <c r="B31" s="118" t="s">
        <v>241</v>
      </c>
      <c r="C31" s="162"/>
      <c r="D31" s="143"/>
      <c r="E31" s="173">
        <v>8.9999999999999993E-3</v>
      </c>
      <c r="F31" s="143" t="s">
        <v>48</v>
      </c>
      <c r="G31" s="143"/>
      <c r="H31" s="114"/>
      <c r="I31" s="143"/>
      <c r="J31" s="168"/>
      <c r="K31" s="168"/>
      <c r="L31" s="143"/>
    </row>
    <row r="32" spans="1:13" ht="19.5" customHeight="1">
      <c r="A32" s="115" t="s">
        <v>238</v>
      </c>
      <c r="B32" s="118" t="s">
        <v>241</v>
      </c>
      <c r="C32" s="162"/>
      <c r="D32" s="143"/>
      <c r="E32" s="142">
        <v>3.1</v>
      </c>
      <c r="F32" s="143" t="s">
        <v>48</v>
      </c>
      <c r="G32" s="143"/>
      <c r="H32" s="114"/>
      <c r="I32" s="143"/>
      <c r="J32" s="168"/>
      <c r="K32" s="168"/>
      <c r="L32" s="143"/>
    </row>
    <row r="33" spans="1:12" ht="19.5" customHeight="1">
      <c r="A33" s="115" t="s">
        <v>239</v>
      </c>
      <c r="B33" s="118" t="s">
        <v>241</v>
      </c>
      <c r="C33" s="162"/>
      <c r="D33" s="143"/>
      <c r="E33" s="142">
        <v>1.8</v>
      </c>
      <c r="F33" s="143" t="s">
        <v>48</v>
      </c>
      <c r="G33" s="143"/>
      <c r="H33" s="114"/>
      <c r="I33" s="143"/>
      <c r="J33" s="168"/>
      <c r="K33" s="168"/>
      <c r="L33" s="143"/>
    </row>
    <row r="34" spans="1:12" ht="19.5" customHeight="1">
      <c r="A34" s="115" t="s">
        <v>30</v>
      </c>
      <c r="B34" s="118" t="s">
        <v>31</v>
      </c>
      <c r="C34" s="162"/>
      <c r="D34" s="143"/>
      <c r="E34" s="143">
        <v>450</v>
      </c>
      <c r="F34" s="143" t="s">
        <v>48</v>
      </c>
      <c r="G34" s="143"/>
      <c r="H34" s="114"/>
      <c r="I34" s="143"/>
      <c r="J34" s="169"/>
      <c r="K34" s="169"/>
      <c r="L34" s="143"/>
    </row>
    <row r="35" spans="1:12" ht="19.5" customHeight="1">
      <c r="A35" s="115" t="s">
        <v>32</v>
      </c>
      <c r="B35" s="118" t="s">
        <v>33</v>
      </c>
      <c r="C35" s="162"/>
      <c r="D35" s="143"/>
      <c r="E35" s="143">
        <v>110</v>
      </c>
      <c r="F35" s="143" t="s">
        <v>48</v>
      </c>
      <c r="G35" s="143"/>
      <c r="H35" s="114"/>
      <c r="I35" s="143"/>
      <c r="J35" s="169"/>
      <c r="K35" s="169"/>
      <c r="L35" s="143"/>
    </row>
    <row r="36" spans="1:12" ht="32.25" customHeight="1">
      <c r="A36" s="180" t="s">
        <v>34</v>
      </c>
      <c r="B36" s="181"/>
      <c r="C36" s="122" t="s">
        <v>78</v>
      </c>
      <c r="D36" s="170"/>
      <c r="E36" s="122"/>
      <c r="F36" s="171"/>
      <c r="G36" s="122"/>
      <c r="H36" s="122" t="s">
        <v>255</v>
      </c>
      <c r="I36" s="122"/>
      <c r="J36" s="122" t="s">
        <v>79</v>
      </c>
      <c r="K36" s="122" t="s">
        <v>80</v>
      </c>
      <c r="L36" s="122"/>
    </row>
  </sheetData>
  <mergeCells count="1">
    <mergeCell ref="A36:B36"/>
  </mergeCells>
  <phoneticPr fontId="3"/>
  <conditionalFormatting sqref="H13:H14 H25">
    <cfRule type="cellIs" dxfId="25" priority="32" stopIfTrue="1" operator="greaterThanOrEqual">
      <formula>10</formula>
    </cfRule>
  </conditionalFormatting>
  <conditionalFormatting sqref="H11">
    <cfRule type="cellIs" dxfId="24" priority="33" stopIfTrue="1" operator="greaterThanOrEqual">
      <formula>14</formula>
    </cfRule>
  </conditionalFormatting>
  <conditionalFormatting sqref="H12">
    <cfRule type="cellIs" dxfId="23" priority="34" stopIfTrue="1" operator="greaterThanOrEqual">
      <formula>100</formula>
    </cfRule>
  </conditionalFormatting>
  <conditionalFormatting sqref="H23">
    <cfRule type="cellIs" dxfId="22" priority="31" stopIfTrue="1" operator="greaterThanOrEqual">
      <formula>10</formula>
    </cfRule>
  </conditionalFormatting>
  <conditionalFormatting sqref="H17:H22">
    <cfRule type="cellIs" dxfId="21" priority="30" stopIfTrue="1" operator="greaterThanOrEqual">
      <formula>10</formula>
    </cfRule>
  </conditionalFormatting>
  <conditionalFormatting sqref="H26">
    <cfRule type="cellIs" dxfId="20" priority="28" stopIfTrue="1" operator="greaterThanOrEqual">
      <formula>10</formula>
    </cfRule>
  </conditionalFormatting>
  <conditionalFormatting sqref="H27:H29">
    <cfRule type="cellIs" dxfId="19" priority="27" stopIfTrue="1" operator="greaterThanOrEqual">
      <formula>10</formula>
    </cfRule>
  </conditionalFormatting>
  <conditionalFormatting sqref="H30">
    <cfRule type="cellIs" dxfId="18" priority="25" stopIfTrue="1" operator="greaterThanOrEqual">
      <formula>10</formula>
    </cfRule>
  </conditionalFormatting>
  <conditionalFormatting sqref="H31:H35">
    <cfRule type="cellIs" dxfId="17" priority="22" stopIfTrue="1" operator="greaterThanOrEqual">
      <formula>10</formula>
    </cfRule>
  </conditionalFormatting>
  <conditionalFormatting sqref="D13:G14 E25:G25">
    <cfRule type="cellIs" dxfId="16" priority="13" stopIfTrue="1" operator="greaterThanOrEqual">
      <formula>10</formula>
    </cfRule>
  </conditionalFormatting>
  <conditionalFormatting sqref="D11:G11">
    <cfRule type="cellIs" dxfId="15" priority="14" stopIfTrue="1" operator="greaterThanOrEqual">
      <formula>14</formula>
    </cfRule>
  </conditionalFormatting>
  <conditionalFormatting sqref="D25 D29:G29">
    <cfRule type="cellIs" dxfId="14" priority="17" stopIfTrue="1" operator="greaterThanOrEqual">
      <formula>10</formula>
    </cfRule>
  </conditionalFormatting>
  <conditionalFormatting sqref="E32">
    <cfRule type="cellIs" dxfId="13" priority="18" stopIfTrue="1" operator="greaterThanOrEqual">
      <formula>1</formula>
    </cfRule>
  </conditionalFormatting>
  <conditionalFormatting sqref="E12:G12 D21 E19:G19">
    <cfRule type="cellIs" dxfId="12" priority="19" stopIfTrue="1" operator="greaterThanOrEqual">
      <formula>100</formula>
    </cfRule>
  </conditionalFormatting>
  <conditionalFormatting sqref="I25 I13:I14">
    <cfRule type="cellIs" dxfId="11" priority="7" stopIfTrue="1" operator="greaterThanOrEqual">
      <formula>10</formula>
    </cfRule>
  </conditionalFormatting>
  <conditionalFormatting sqref="I11">
    <cfRule type="cellIs" dxfId="10" priority="8" stopIfTrue="1" operator="greaterThanOrEqual">
      <formula>14</formula>
    </cfRule>
  </conditionalFormatting>
  <conditionalFormatting sqref="I27">
    <cfRule type="cellIs" dxfId="9" priority="9" stopIfTrue="1" operator="greaterThanOrEqual">
      <formula>1</formula>
    </cfRule>
  </conditionalFormatting>
  <conditionalFormatting sqref="I19:I21">
    <cfRule type="cellIs" dxfId="8" priority="10" stopIfTrue="1" operator="greaterThanOrEqual">
      <formula>100</formula>
    </cfRule>
  </conditionalFormatting>
  <conditionalFormatting sqref="I29">
    <cfRule type="cellIs" dxfId="7" priority="11" stopIfTrue="1" operator="greaterThanOrEqual">
      <formula>10</formula>
    </cfRule>
  </conditionalFormatting>
  <conditionalFormatting sqref="I12">
    <cfRule type="cellIs" dxfId="6" priority="12" stopIfTrue="1" operator="greaterThanOrEqual">
      <formula>100</formula>
    </cfRule>
  </conditionalFormatting>
  <conditionalFormatting sqref="L25 L13:L14">
    <cfRule type="cellIs" dxfId="5" priority="1" stopIfTrue="1" operator="greaterThanOrEqual">
      <formula>10</formula>
    </cfRule>
  </conditionalFormatting>
  <conditionalFormatting sqref="L11">
    <cfRule type="cellIs" dxfId="4" priority="2" stopIfTrue="1" operator="greaterThanOrEqual">
      <formula>14</formula>
    </cfRule>
  </conditionalFormatting>
  <conditionalFormatting sqref="L12 L19:L21">
    <cfRule type="cellIs" dxfId="3" priority="4" stopIfTrue="1" operator="greaterThanOrEqual">
      <formula>100</formula>
    </cfRule>
  </conditionalFormatting>
  <conditionalFormatting sqref="L29">
    <cfRule type="cellIs" dxfId="2" priority="5" stopIfTrue="1" operator="greaterThanOrEqual">
      <formula>10</formula>
    </cfRule>
  </conditionalFormatting>
  <conditionalFormatting sqref="L27">
    <cfRule type="cellIs" dxfId="1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4" sqref="R24"/>
    </sheetView>
  </sheetViews>
  <sheetFormatPr defaultRowHeight="13.5"/>
  <cols>
    <col min="1" max="1" width="21.125" style="54" customWidth="1"/>
    <col min="2" max="2" width="12.125" style="58" customWidth="1"/>
    <col min="3" max="3" width="16" style="58" customWidth="1"/>
    <col min="4" max="4" width="16" style="57" customWidth="1"/>
    <col min="5" max="12" width="16" style="58" customWidth="1"/>
    <col min="13" max="13" width="5.75" style="58" customWidth="1"/>
    <col min="14" max="16384" width="9" style="58"/>
  </cols>
  <sheetData>
    <row r="1" spans="1:13" ht="20.100000000000001" customHeight="1">
      <c r="B1" s="55"/>
      <c r="C1" s="56" t="s">
        <v>258</v>
      </c>
      <c r="F1" s="59" t="s">
        <v>35</v>
      </c>
    </row>
    <row r="2" spans="1:13" ht="20.100000000000001" customHeight="1"/>
    <row r="3" spans="1:13" ht="19.5" customHeight="1">
      <c r="A3" s="115" t="s">
        <v>1</v>
      </c>
      <c r="B3" s="116"/>
      <c r="C3" s="129"/>
      <c r="D3" s="126"/>
      <c r="E3" s="125"/>
      <c r="F3" s="127" t="s">
        <v>36</v>
      </c>
      <c r="G3" s="125"/>
      <c r="H3" s="125"/>
      <c r="I3" s="130"/>
      <c r="J3" s="125"/>
      <c r="K3" s="127" t="s">
        <v>37</v>
      </c>
      <c r="L3" s="130"/>
      <c r="M3" s="60"/>
    </row>
    <row r="4" spans="1:13" ht="19.5" customHeight="1">
      <c r="A4" s="115" t="s">
        <v>3</v>
      </c>
      <c r="B4" s="116"/>
      <c r="C4" s="131">
        <v>11</v>
      </c>
      <c r="D4" s="128">
        <v>12</v>
      </c>
      <c r="E4" s="128">
        <v>13</v>
      </c>
      <c r="F4" s="199">
        <v>14</v>
      </c>
      <c r="G4" s="128">
        <v>15</v>
      </c>
      <c r="H4" s="128">
        <v>16</v>
      </c>
      <c r="I4" s="128">
        <v>17</v>
      </c>
      <c r="J4" s="128">
        <v>28</v>
      </c>
      <c r="K4" s="128">
        <v>29</v>
      </c>
      <c r="L4" s="132">
        <v>30</v>
      </c>
      <c r="M4" s="52"/>
    </row>
    <row r="5" spans="1:13" ht="19.5" customHeight="1">
      <c r="A5" s="115" t="s">
        <v>4</v>
      </c>
      <c r="B5" s="116"/>
      <c r="C5" s="133" t="s">
        <v>38</v>
      </c>
      <c r="D5" s="134" t="s">
        <v>39</v>
      </c>
      <c r="E5" s="134" t="s">
        <v>40</v>
      </c>
      <c r="F5" s="200" t="s">
        <v>41</v>
      </c>
      <c r="G5" s="134" t="s">
        <v>42</v>
      </c>
      <c r="H5" s="134" t="s">
        <v>43</v>
      </c>
      <c r="I5" s="134" t="s">
        <v>44</v>
      </c>
      <c r="J5" s="134" t="s">
        <v>45</v>
      </c>
      <c r="K5" s="134" t="s">
        <v>46</v>
      </c>
      <c r="L5" s="135" t="s">
        <v>47</v>
      </c>
      <c r="M5" s="52"/>
    </row>
    <row r="6" spans="1:13" ht="18.75" customHeight="1">
      <c r="A6" s="115" t="s">
        <v>15</v>
      </c>
      <c r="B6" s="116"/>
      <c r="C6" s="136"/>
      <c r="D6" s="136"/>
      <c r="E6" s="136"/>
      <c r="F6" s="136">
        <v>42594</v>
      </c>
      <c r="G6" s="136"/>
      <c r="H6" s="136"/>
      <c r="I6" s="136"/>
      <c r="J6" s="136"/>
      <c r="K6" s="137"/>
      <c r="L6" s="136"/>
      <c r="M6" s="61"/>
    </row>
    <row r="7" spans="1:13" ht="18.75" customHeight="1">
      <c r="A7" s="115" t="s">
        <v>257</v>
      </c>
      <c r="B7" s="118" t="s">
        <v>16</v>
      </c>
      <c r="C7" s="108"/>
      <c r="D7" s="108"/>
      <c r="E7" s="108"/>
      <c r="F7" s="108">
        <v>2.61</v>
      </c>
      <c r="G7" s="146"/>
      <c r="H7" s="108"/>
      <c r="I7" s="108"/>
      <c r="J7" s="108"/>
      <c r="K7" s="137"/>
      <c r="L7" s="108"/>
      <c r="M7" s="60"/>
    </row>
    <row r="8" spans="1:13" ht="18.75" customHeight="1">
      <c r="A8" s="115" t="s">
        <v>242</v>
      </c>
      <c r="B8" s="118" t="s">
        <v>16</v>
      </c>
      <c r="C8" s="108"/>
      <c r="D8" s="108"/>
      <c r="E8" s="108"/>
      <c r="F8" s="108">
        <v>7</v>
      </c>
      <c r="G8" s="146"/>
      <c r="H8" s="108"/>
      <c r="I8" s="108"/>
      <c r="J8" s="108"/>
      <c r="K8" s="137"/>
      <c r="L8" s="108"/>
      <c r="M8" s="60"/>
    </row>
    <row r="9" spans="1:13" ht="18.75" customHeight="1">
      <c r="A9" s="115" t="s">
        <v>17</v>
      </c>
      <c r="B9" s="118" t="s">
        <v>18</v>
      </c>
      <c r="C9" s="109"/>
      <c r="D9" s="109"/>
      <c r="E9" s="109"/>
      <c r="F9" s="109">
        <v>34</v>
      </c>
      <c r="G9" s="147"/>
      <c r="H9" s="109"/>
      <c r="I9" s="109"/>
      <c r="J9" s="108"/>
      <c r="K9" s="137"/>
      <c r="L9" s="108"/>
      <c r="M9" s="60"/>
    </row>
    <row r="10" spans="1:13" ht="18.75" customHeight="1">
      <c r="A10" s="115" t="s">
        <v>19</v>
      </c>
      <c r="B10" s="118" t="s">
        <v>18</v>
      </c>
      <c r="C10" s="109"/>
      <c r="D10" s="109"/>
      <c r="E10" s="109"/>
      <c r="F10" s="109">
        <v>19.8</v>
      </c>
      <c r="G10" s="147"/>
      <c r="H10" s="109"/>
      <c r="I10" s="109"/>
      <c r="J10" s="109"/>
      <c r="K10" s="137"/>
      <c r="L10" s="109"/>
      <c r="M10" s="60"/>
    </row>
    <row r="11" spans="1:13" ht="18.75" customHeight="1">
      <c r="A11" s="115" t="s">
        <v>20</v>
      </c>
      <c r="B11" s="161" t="s">
        <v>21</v>
      </c>
      <c r="C11" s="109"/>
      <c r="D11" s="109"/>
      <c r="E11" s="109"/>
      <c r="F11" s="109">
        <v>7.5</v>
      </c>
      <c r="G11" s="147"/>
      <c r="H11" s="109"/>
      <c r="I11" s="109"/>
      <c r="J11" s="109"/>
      <c r="K11" s="137"/>
      <c r="L11" s="109"/>
      <c r="M11" s="60"/>
    </row>
    <row r="12" spans="1:13" ht="18.75" customHeight="1">
      <c r="A12" s="115" t="s">
        <v>22</v>
      </c>
      <c r="B12" s="118" t="s">
        <v>23</v>
      </c>
      <c r="C12" s="109"/>
      <c r="D12" s="109"/>
      <c r="E12" s="109"/>
      <c r="F12" s="109">
        <v>93.7</v>
      </c>
      <c r="G12" s="147"/>
      <c r="H12" s="109"/>
      <c r="I12" s="109"/>
      <c r="J12" s="109"/>
      <c r="K12" s="137"/>
      <c r="L12" s="109"/>
      <c r="M12" s="60"/>
    </row>
    <row r="13" spans="1:13" ht="18.75" customHeight="1">
      <c r="A13" s="115" t="s">
        <v>24</v>
      </c>
      <c r="B13" s="118" t="s">
        <v>25</v>
      </c>
      <c r="C13" s="109"/>
      <c r="D13" s="109"/>
      <c r="E13" s="109"/>
      <c r="F13" s="109">
        <v>0.4</v>
      </c>
      <c r="G13" s="147"/>
      <c r="H13" s="109"/>
      <c r="I13" s="109"/>
      <c r="J13" s="109"/>
      <c r="K13" s="137"/>
      <c r="L13" s="109"/>
      <c r="M13" s="60"/>
    </row>
    <row r="14" spans="1:13" ht="18.75" customHeight="1">
      <c r="A14" s="115" t="s">
        <v>26</v>
      </c>
      <c r="B14" s="118" t="s">
        <v>25</v>
      </c>
      <c r="C14" s="110"/>
      <c r="D14" s="110"/>
      <c r="E14" s="110"/>
      <c r="F14" s="110">
        <v>6.6</v>
      </c>
      <c r="G14" s="148"/>
      <c r="H14" s="110"/>
      <c r="I14" s="110"/>
      <c r="J14" s="110"/>
      <c r="K14" s="137"/>
      <c r="L14" s="110"/>
      <c r="M14" s="60"/>
    </row>
    <row r="15" spans="1:13" ht="18.75" customHeight="1">
      <c r="A15" s="115" t="s">
        <v>243</v>
      </c>
      <c r="B15" s="118" t="s">
        <v>25</v>
      </c>
      <c r="C15" s="111"/>
      <c r="D15" s="111"/>
      <c r="E15" s="111"/>
      <c r="F15" s="111">
        <v>412</v>
      </c>
      <c r="G15" s="149"/>
      <c r="H15" s="111"/>
      <c r="I15" s="111"/>
      <c r="J15" s="111"/>
      <c r="K15" s="137"/>
      <c r="L15" s="111"/>
      <c r="M15" s="60"/>
    </row>
    <row r="16" spans="1:13" ht="18.75" customHeight="1">
      <c r="A16" s="115" t="s">
        <v>244</v>
      </c>
      <c r="B16" s="118" t="s">
        <v>25</v>
      </c>
      <c r="C16" s="111"/>
      <c r="D16" s="111"/>
      <c r="E16" s="111"/>
      <c r="F16" s="111">
        <v>79.900000000000006</v>
      </c>
      <c r="G16" s="149"/>
      <c r="H16" s="111"/>
      <c r="I16" s="111"/>
      <c r="J16" s="111"/>
      <c r="K16" s="137"/>
      <c r="L16" s="111"/>
      <c r="M16" s="60"/>
    </row>
    <row r="17" spans="1:13" ht="18.75" customHeight="1">
      <c r="A17" s="115" t="s">
        <v>245</v>
      </c>
      <c r="B17" s="118" t="s">
        <v>25</v>
      </c>
      <c r="C17" s="112"/>
      <c r="D17" s="112"/>
      <c r="E17" s="112"/>
      <c r="F17" s="112" t="s">
        <v>232</v>
      </c>
      <c r="G17" s="150"/>
      <c r="H17" s="112"/>
      <c r="I17" s="112"/>
      <c r="J17" s="112"/>
      <c r="K17" s="137"/>
      <c r="L17" s="112"/>
      <c r="M17" s="60"/>
    </row>
    <row r="18" spans="1:13" ht="18.75" customHeight="1">
      <c r="A18" s="115" t="s">
        <v>246</v>
      </c>
      <c r="B18" s="118" t="s">
        <v>25</v>
      </c>
      <c r="C18" s="112"/>
      <c r="D18" s="112"/>
      <c r="E18" s="112"/>
      <c r="F18" s="112" t="s">
        <v>231</v>
      </c>
      <c r="G18" s="150"/>
      <c r="H18" s="112"/>
      <c r="I18" s="112"/>
      <c r="J18" s="113"/>
      <c r="K18" s="137"/>
      <c r="L18" s="113"/>
      <c r="M18" s="60"/>
    </row>
    <row r="19" spans="1:13" ht="18.75" customHeight="1">
      <c r="A19" s="115" t="s">
        <v>247</v>
      </c>
      <c r="B19" s="118" t="s">
        <v>25</v>
      </c>
      <c r="C19" s="110"/>
      <c r="D19" s="110"/>
      <c r="E19" s="110"/>
      <c r="F19" s="110">
        <v>118</v>
      </c>
      <c r="G19" s="148"/>
      <c r="H19" s="110"/>
      <c r="I19" s="110"/>
      <c r="J19" s="110"/>
      <c r="K19" s="137"/>
      <c r="L19" s="110"/>
      <c r="M19" s="60"/>
    </row>
    <row r="20" spans="1:13" ht="18.75" customHeight="1">
      <c r="A20" s="115" t="s">
        <v>248</v>
      </c>
      <c r="B20" s="118" t="s">
        <v>25</v>
      </c>
      <c r="C20" s="174"/>
      <c r="D20" s="174"/>
      <c r="E20" s="174"/>
      <c r="F20" s="174">
        <v>14.2</v>
      </c>
      <c r="G20" s="175"/>
      <c r="H20" s="174"/>
      <c r="I20" s="110"/>
      <c r="J20" s="113"/>
      <c r="K20" s="137"/>
      <c r="L20" s="113"/>
      <c r="M20" s="60"/>
    </row>
    <row r="21" spans="1:13" ht="18.75" customHeight="1">
      <c r="A21" s="115" t="s">
        <v>249</v>
      </c>
      <c r="B21" s="118" t="s">
        <v>25</v>
      </c>
      <c r="C21" s="139"/>
      <c r="D21" s="139"/>
      <c r="E21" s="139"/>
      <c r="F21" s="139">
        <v>43.7</v>
      </c>
      <c r="G21" s="151"/>
      <c r="H21" s="139"/>
      <c r="I21" s="139"/>
      <c r="J21" s="139"/>
      <c r="K21" s="137"/>
      <c r="L21" s="139"/>
      <c r="M21" s="60"/>
    </row>
    <row r="22" spans="1:13" ht="18.75" customHeight="1">
      <c r="A22" s="115" t="s">
        <v>250</v>
      </c>
      <c r="B22" s="118" t="s">
        <v>25</v>
      </c>
      <c r="C22" s="110"/>
      <c r="D22" s="110"/>
      <c r="E22" s="110"/>
      <c r="F22" s="110">
        <v>25.2</v>
      </c>
      <c r="G22" s="148"/>
      <c r="H22" s="110"/>
      <c r="I22" s="110"/>
      <c r="J22" s="113"/>
      <c r="K22" s="137"/>
      <c r="L22" s="113"/>
      <c r="M22" s="60"/>
    </row>
    <row r="23" spans="1:13" ht="18.75" customHeight="1">
      <c r="A23" s="115" t="s">
        <v>251</v>
      </c>
      <c r="B23" s="118" t="s">
        <v>25</v>
      </c>
      <c r="C23" s="110"/>
      <c r="D23" s="110"/>
      <c r="E23" s="110"/>
      <c r="F23" s="110">
        <v>0.43</v>
      </c>
      <c r="G23" s="148"/>
      <c r="H23" s="110"/>
      <c r="I23" s="110"/>
      <c r="J23" s="113"/>
      <c r="K23" s="137"/>
      <c r="L23" s="113"/>
      <c r="M23" s="60"/>
    </row>
    <row r="24" spans="1:13" ht="18.75" customHeight="1">
      <c r="A24" s="115" t="s">
        <v>27</v>
      </c>
      <c r="B24" s="118" t="s">
        <v>25</v>
      </c>
      <c r="C24" s="110"/>
      <c r="D24" s="110"/>
      <c r="E24" s="110"/>
      <c r="F24" s="110">
        <v>6.89</v>
      </c>
      <c r="G24" s="148"/>
      <c r="H24" s="110"/>
      <c r="I24" s="110"/>
      <c r="J24" s="113"/>
      <c r="K24" s="137"/>
      <c r="L24" s="113"/>
      <c r="M24" s="60"/>
    </row>
    <row r="25" spans="1:13" ht="18.75" customHeight="1">
      <c r="A25" s="115" t="s">
        <v>28</v>
      </c>
      <c r="B25" s="118" t="s">
        <v>25</v>
      </c>
      <c r="C25" s="110"/>
      <c r="D25" s="110"/>
      <c r="E25" s="110"/>
      <c r="F25" s="110">
        <v>0.19</v>
      </c>
      <c r="G25" s="148"/>
      <c r="H25" s="110"/>
      <c r="I25" s="110"/>
      <c r="J25" s="113"/>
      <c r="K25" s="137"/>
      <c r="L25" s="113"/>
      <c r="M25" s="60"/>
    </row>
    <row r="26" spans="1:13" ht="18.75" customHeight="1">
      <c r="A26" s="115" t="s">
        <v>240</v>
      </c>
      <c r="B26" s="118" t="s">
        <v>25</v>
      </c>
      <c r="C26" s="114"/>
      <c r="D26" s="114"/>
      <c r="E26" s="114"/>
      <c r="F26" s="114">
        <v>4.9000000000000004</v>
      </c>
      <c r="G26" s="152"/>
      <c r="H26" s="114"/>
      <c r="I26" s="114"/>
      <c r="J26" s="114"/>
      <c r="K26" s="137"/>
      <c r="L26" s="114"/>
      <c r="M26" s="60"/>
    </row>
    <row r="27" spans="1:13" ht="18.75" customHeight="1">
      <c r="A27" s="115" t="s">
        <v>29</v>
      </c>
      <c r="B27" s="118" t="s">
        <v>25</v>
      </c>
      <c r="C27" s="114"/>
      <c r="D27" s="114"/>
      <c r="E27" s="114"/>
      <c r="F27" s="114">
        <v>0.01</v>
      </c>
      <c r="G27" s="152"/>
      <c r="H27" s="114"/>
      <c r="I27" s="114"/>
      <c r="J27" s="114"/>
      <c r="K27" s="137"/>
      <c r="L27" s="114"/>
      <c r="M27" s="60"/>
    </row>
    <row r="28" spans="1:13" ht="18.75" customHeight="1">
      <c r="A28" s="115" t="s">
        <v>235</v>
      </c>
      <c r="B28" s="118" t="s">
        <v>25</v>
      </c>
      <c r="C28" s="114"/>
      <c r="D28" s="114"/>
      <c r="E28" s="114"/>
      <c r="F28" s="114">
        <v>0.81</v>
      </c>
      <c r="G28" s="152"/>
      <c r="H28" s="114"/>
      <c r="I28" s="114"/>
      <c r="J28" s="114"/>
      <c r="K28" s="137"/>
      <c r="L28" s="114"/>
      <c r="M28" s="60"/>
    </row>
    <row r="29" spans="1:13" ht="18.75" customHeight="1">
      <c r="A29" s="115" t="s">
        <v>252</v>
      </c>
      <c r="B29" s="118" t="s">
        <v>25</v>
      </c>
      <c r="C29" s="112"/>
      <c r="D29" s="112"/>
      <c r="E29" s="112"/>
      <c r="F29" s="112">
        <v>1E-3</v>
      </c>
      <c r="G29" s="150"/>
      <c r="H29" s="112"/>
      <c r="I29" s="112"/>
      <c r="J29" s="113"/>
      <c r="K29" s="137"/>
      <c r="L29" s="113"/>
      <c r="M29" s="60"/>
    </row>
    <row r="30" spans="1:13" ht="18.75" customHeight="1">
      <c r="A30" s="115" t="s">
        <v>236</v>
      </c>
      <c r="B30" s="118" t="s">
        <v>241</v>
      </c>
      <c r="C30" s="143"/>
      <c r="D30" s="143"/>
      <c r="E30" s="143"/>
      <c r="F30" s="140" t="s">
        <v>48</v>
      </c>
      <c r="G30" s="140"/>
      <c r="H30" s="140"/>
      <c r="I30" s="140"/>
      <c r="J30" s="140"/>
      <c r="K30" s="137"/>
      <c r="L30" s="140"/>
      <c r="M30" s="60"/>
    </row>
    <row r="31" spans="1:13" ht="18.75" customHeight="1">
      <c r="A31" s="115" t="s">
        <v>237</v>
      </c>
      <c r="B31" s="118" t="s">
        <v>241</v>
      </c>
      <c r="C31" s="143"/>
      <c r="D31" s="143"/>
      <c r="E31" s="143"/>
      <c r="F31" s="139">
        <v>2.5999999999999999E-2</v>
      </c>
      <c r="G31" s="140"/>
      <c r="H31" s="140"/>
      <c r="I31" s="140"/>
      <c r="J31" s="140"/>
      <c r="K31" s="137"/>
      <c r="L31" s="140"/>
      <c r="M31" s="60"/>
    </row>
    <row r="32" spans="1:13" s="53" customFormat="1" ht="18.75" customHeight="1">
      <c r="A32" s="115" t="s">
        <v>238</v>
      </c>
      <c r="B32" s="118" t="s">
        <v>241</v>
      </c>
      <c r="C32" s="143"/>
      <c r="D32" s="143"/>
      <c r="E32" s="143"/>
      <c r="F32" s="140">
        <v>0.74</v>
      </c>
      <c r="G32" s="140"/>
      <c r="H32" s="140"/>
      <c r="I32" s="140"/>
      <c r="J32" s="140"/>
      <c r="K32" s="141"/>
      <c r="L32" s="140"/>
      <c r="M32" s="52"/>
    </row>
    <row r="33" spans="1:13" ht="18.75" customHeight="1">
      <c r="A33" s="115" t="s">
        <v>239</v>
      </c>
      <c r="B33" s="118" t="s">
        <v>241</v>
      </c>
      <c r="C33" s="143"/>
      <c r="D33" s="143"/>
      <c r="E33" s="143"/>
      <c r="F33" s="140" t="s">
        <v>48</v>
      </c>
      <c r="G33" s="140"/>
      <c r="H33" s="140"/>
      <c r="I33" s="140"/>
      <c r="J33" s="140"/>
      <c r="K33" s="137"/>
      <c r="L33" s="140"/>
      <c r="M33" s="60"/>
    </row>
    <row r="34" spans="1:13" ht="18.75" customHeight="1">
      <c r="A34" s="115" t="s">
        <v>30</v>
      </c>
      <c r="B34" s="118" t="s">
        <v>31</v>
      </c>
      <c r="C34" s="140"/>
      <c r="D34" s="140"/>
      <c r="E34" s="140"/>
      <c r="F34" s="140">
        <v>450</v>
      </c>
      <c r="G34" s="153"/>
      <c r="H34" s="140"/>
      <c r="I34" s="140"/>
      <c r="J34" s="113"/>
      <c r="K34" s="137"/>
      <c r="L34" s="113"/>
    </row>
    <row r="35" spans="1:13" ht="18.75" customHeight="1">
      <c r="A35" s="115" t="s">
        <v>32</v>
      </c>
      <c r="B35" s="118" t="s">
        <v>33</v>
      </c>
      <c r="C35" s="142"/>
      <c r="D35" s="142"/>
      <c r="E35" s="142"/>
      <c r="F35" s="142">
        <v>2400</v>
      </c>
      <c r="G35" s="154"/>
      <c r="H35" s="142"/>
      <c r="I35" s="142"/>
      <c r="J35" s="113"/>
      <c r="K35" s="137"/>
      <c r="L35" s="113"/>
    </row>
    <row r="36" spans="1:13" ht="28.5" customHeight="1">
      <c r="A36" s="180" t="s">
        <v>34</v>
      </c>
      <c r="B36" s="181"/>
      <c r="C36" s="137"/>
      <c r="D36" s="144"/>
      <c r="E36" s="137"/>
      <c r="F36" s="137"/>
      <c r="G36" s="137"/>
      <c r="H36" s="137"/>
      <c r="I36" s="137"/>
      <c r="J36" s="137"/>
      <c r="K36" s="128" t="s">
        <v>177</v>
      </c>
      <c r="L36" s="137"/>
    </row>
  </sheetData>
  <mergeCells count="1">
    <mergeCell ref="A36:B36"/>
  </mergeCells>
  <phoneticPr fontId="3"/>
  <conditionalFormatting sqref="L34:L35">
    <cfRule type="cellIs" dxfId="0" priority="38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view="pageBreakPreview" zoomScale="55" zoomScaleNormal="55" zoomScaleSheetLayoutView="55" workbookViewId="0">
      <selection activeCell="J25" sqref="J25"/>
    </sheetView>
  </sheetViews>
  <sheetFormatPr defaultRowHeight="13.5"/>
  <cols>
    <col min="1" max="1" width="23.5" style="54" customWidth="1"/>
    <col min="2" max="2" width="12.125" style="58" customWidth="1"/>
    <col min="3" max="3" width="16" style="58" customWidth="1"/>
    <col min="4" max="4" width="16" style="57" customWidth="1"/>
    <col min="5" max="12" width="16" style="58" customWidth="1"/>
    <col min="13" max="13" width="5.75" style="58" customWidth="1"/>
    <col min="14" max="16384" width="9" style="58"/>
  </cols>
  <sheetData>
    <row r="1" spans="1:13" ht="20.100000000000001" customHeight="1">
      <c r="B1" s="55"/>
      <c r="C1" s="56" t="s">
        <v>259</v>
      </c>
      <c r="F1" s="59" t="s">
        <v>49</v>
      </c>
    </row>
    <row r="2" spans="1:13" ht="20.100000000000001" customHeight="1"/>
    <row r="3" spans="1:13" ht="19.5" customHeight="1">
      <c r="A3" s="115" t="s">
        <v>1</v>
      </c>
      <c r="B3" s="116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60"/>
    </row>
    <row r="4" spans="1:13" ht="19.5" customHeight="1">
      <c r="A4" s="115" t="s">
        <v>3</v>
      </c>
      <c r="B4" s="116"/>
      <c r="C4" s="128">
        <v>18</v>
      </c>
      <c r="D4" s="128">
        <v>19</v>
      </c>
      <c r="E4" s="128">
        <v>20</v>
      </c>
      <c r="F4" s="128">
        <v>21</v>
      </c>
      <c r="G4" s="128">
        <v>22</v>
      </c>
      <c r="H4" s="199">
        <v>23</v>
      </c>
      <c r="I4" s="128">
        <v>24</v>
      </c>
      <c r="J4" s="128">
        <v>25</v>
      </c>
      <c r="K4" s="128">
        <v>26</v>
      </c>
      <c r="L4" s="128">
        <v>27</v>
      </c>
      <c r="M4" s="52"/>
    </row>
    <row r="5" spans="1:13" ht="19.5" customHeight="1">
      <c r="A5" s="115" t="s">
        <v>4</v>
      </c>
      <c r="B5" s="116"/>
      <c r="C5" s="128" t="s">
        <v>51</v>
      </c>
      <c r="D5" s="128" t="s">
        <v>52</v>
      </c>
      <c r="E5" s="128" t="s">
        <v>53</v>
      </c>
      <c r="F5" s="128" t="s">
        <v>54</v>
      </c>
      <c r="G5" s="128" t="s">
        <v>55</v>
      </c>
      <c r="H5" s="199" t="s">
        <v>56</v>
      </c>
      <c r="I5" s="128" t="s">
        <v>57</v>
      </c>
      <c r="J5" s="128" t="s">
        <v>58</v>
      </c>
      <c r="K5" s="128" t="s">
        <v>59</v>
      </c>
      <c r="L5" s="128" t="s">
        <v>60</v>
      </c>
      <c r="M5" s="52"/>
    </row>
    <row r="6" spans="1:13" ht="19.5" customHeight="1">
      <c r="A6" s="115" t="s">
        <v>15</v>
      </c>
      <c r="B6" s="116"/>
      <c r="C6" s="106"/>
      <c r="D6" s="106"/>
      <c r="E6" s="106"/>
      <c r="F6" s="106"/>
      <c r="G6" s="106"/>
      <c r="H6" s="106">
        <v>42695</v>
      </c>
      <c r="I6" s="106"/>
      <c r="J6" s="106"/>
      <c r="K6" s="137"/>
      <c r="L6" s="106"/>
      <c r="M6" s="61"/>
    </row>
    <row r="7" spans="1:13" ht="18.75" customHeight="1">
      <c r="A7" s="115" t="s">
        <v>257</v>
      </c>
      <c r="B7" s="118" t="s">
        <v>16</v>
      </c>
      <c r="C7" s="108"/>
      <c r="D7" s="108"/>
      <c r="E7" s="108"/>
      <c r="F7" s="108"/>
      <c r="G7" s="108"/>
      <c r="H7" s="108">
        <v>6.45</v>
      </c>
      <c r="I7" s="108"/>
      <c r="J7" s="108"/>
      <c r="K7" s="137"/>
      <c r="L7" s="108"/>
      <c r="M7" s="60"/>
    </row>
    <row r="8" spans="1:13" ht="18.75" customHeight="1">
      <c r="A8" s="115" t="s">
        <v>242</v>
      </c>
      <c r="B8" s="118" t="s">
        <v>16</v>
      </c>
      <c r="C8" s="108"/>
      <c r="D8" s="108"/>
      <c r="E8" s="108"/>
      <c r="F8" s="108"/>
      <c r="G8" s="108"/>
      <c r="H8" s="108">
        <v>15</v>
      </c>
      <c r="I8" s="108"/>
      <c r="J8" s="108"/>
      <c r="K8" s="137"/>
      <c r="L8" s="108"/>
      <c r="M8" s="60"/>
    </row>
    <row r="9" spans="1:13" ht="18.75" customHeight="1">
      <c r="A9" s="115" t="s">
        <v>17</v>
      </c>
      <c r="B9" s="118" t="s">
        <v>18</v>
      </c>
      <c r="C9" s="109"/>
      <c r="D9" s="109"/>
      <c r="E9" s="109"/>
      <c r="F9" s="109"/>
      <c r="G9" s="109"/>
      <c r="H9" s="109">
        <v>17.100000000000001</v>
      </c>
      <c r="I9" s="109"/>
      <c r="J9" s="109"/>
      <c r="K9" s="137"/>
      <c r="L9" s="109"/>
      <c r="M9" s="60"/>
    </row>
    <row r="10" spans="1:13" ht="18.75" customHeight="1">
      <c r="A10" s="115" t="s">
        <v>19</v>
      </c>
      <c r="B10" s="118" t="s">
        <v>18</v>
      </c>
      <c r="C10" s="109"/>
      <c r="D10" s="109"/>
      <c r="E10" s="109"/>
      <c r="F10" s="109"/>
      <c r="G10" s="109"/>
      <c r="H10" s="109">
        <v>17.7</v>
      </c>
      <c r="I10" s="109"/>
      <c r="J10" s="109"/>
      <c r="K10" s="137"/>
      <c r="L10" s="109"/>
      <c r="M10" s="60"/>
    </row>
    <row r="11" spans="1:13" ht="18.75" customHeight="1">
      <c r="A11" s="115" t="s">
        <v>20</v>
      </c>
      <c r="B11" s="161" t="s">
        <v>21</v>
      </c>
      <c r="C11" s="109"/>
      <c r="D11" s="109"/>
      <c r="E11" s="109"/>
      <c r="F11" s="109"/>
      <c r="G11" s="109"/>
      <c r="H11" s="109">
        <v>7.1</v>
      </c>
      <c r="I11" s="109"/>
      <c r="J11" s="109"/>
      <c r="K11" s="137"/>
      <c r="L11" s="109"/>
      <c r="M11" s="60"/>
    </row>
    <row r="12" spans="1:13" ht="18.75" customHeight="1">
      <c r="A12" s="115" t="s">
        <v>22</v>
      </c>
      <c r="B12" s="118" t="s">
        <v>23</v>
      </c>
      <c r="C12" s="109"/>
      <c r="D12" s="109"/>
      <c r="E12" s="109"/>
      <c r="F12" s="109"/>
      <c r="G12" s="109"/>
      <c r="H12" s="109">
        <v>36.799999999999997</v>
      </c>
      <c r="I12" s="109"/>
      <c r="J12" s="109"/>
      <c r="K12" s="137"/>
      <c r="L12" s="109"/>
      <c r="M12" s="60"/>
    </row>
    <row r="13" spans="1:13" ht="18.75" customHeight="1">
      <c r="A13" s="115" t="s">
        <v>24</v>
      </c>
      <c r="B13" s="118" t="s">
        <v>25</v>
      </c>
      <c r="C13" s="109"/>
      <c r="D13" s="109"/>
      <c r="E13" s="109"/>
      <c r="F13" s="109"/>
      <c r="G13" s="109"/>
      <c r="H13" s="109">
        <v>2.4</v>
      </c>
      <c r="I13" s="109"/>
      <c r="J13" s="109"/>
      <c r="K13" s="137"/>
      <c r="L13" s="109"/>
      <c r="M13" s="60"/>
    </row>
    <row r="14" spans="1:13" ht="18.75" customHeight="1">
      <c r="A14" s="115" t="s">
        <v>26</v>
      </c>
      <c r="B14" s="118" t="s">
        <v>25</v>
      </c>
      <c r="C14" s="110"/>
      <c r="D14" s="110"/>
      <c r="E14" s="110"/>
      <c r="F14" s="110"/>
      <c r="G14" s="110"/>
      <c r="H14" s="110">
        <v>1.3</v>
      </c>
      <c r="I14" s="110"/>
      <c r="J14" s="110"/>
      <c r="K14" s="137"/>
      <c r="L14" s="110"/>
      <c r="M14" s="60"/>
    </row>
    <row r="15" spans="1:13" ht="18.75" customHeight="1">
      <c r="A15" s="115" t="s">
        <v>243</v>
      </c>
      <c r="B15" s="118" t="s">
        <v>25</v>
      </c>
      <c r="C15" s="111"/>
      <c r="D15" s="111"/>
      <c r="E15" s="111"/>
      <c r="F15" s="111"/>
      <c r="G15" s="111"/>
      <c r="H15" s="111" t="s">
        <v>48</v>
      </c>
      <c r="I15" s="111"/>
      <c r="J15" s="111"/>
      <c r="K15" s="137"/>
      <c r="L15" s="111"/>
      <c r="M15" s="60"/>
    </row>
    <row r="16" spans="1:13" ht="18.75" customHeight="1">
      <c r="A16" s="115" t="s">
        <v>244</v>
      </c>
      <c r="B16" s="118" t="s">
        <v>25</v>
      </c>
      <c r="C16" s="111"/>
      <c r="D16" s="111"/>
      <c r="E16" s="111"/>
      <c r="F16" s="111"/>
      <c r="G16" s="111"/>
      <c r="H16" s="111">
        <v>26.9</v>
      </c>
      <c r="I16" s="111"/>
      <c r="J16" s="111"/>
      <c r="K16" s="137"/>
      <c r="L16" s="111"/>
      <c r="M16" s="60"/>
    </row>
    <row r="17" spans="1:13" ht="18.75" customHeight="1">
      <c r="A17" s="115" t="s">
        <v>245</v>
      </c>
      <c r="B17" s="118" t="s">
        <v>25</v>
      </c>
      <c r="C17" s="112"/>
      <c r="D17" s="112"/>
      <c r="E17" s="112"/>
      <c r="F17" s="112"/>
      <c r="G17" s="112"/>
      <c r="H17" s="112">
        <v>38</v>
      </c>
      <c r="I17" s="112"/>
      <c r="J17" s="112"/>
      <c r="K17" s="137"/>
      <c r="L17" s="112"/>
      <c r="M17" s="60"/>
    </row>
    <row r="18" spans="1:13" ht="18.75" customHeight="1">
      <c r="A18" s="115" t="s">
        <v>246</v>
      </c>
      <c r="B18" s="118" t="s">
        <v>25</v>
      </c>
      <c r="C18" s="113"/>
      <c r="D18" s="113"/>
      <c r="E18" s="113"/>
      <c r="F18" s="113"/>
      <c r="G18" s="113"/>
      <c r="H18" s="113" t="s">
        <v>231</v>
      </c>
      <c r="I18" s="113"/>
      <c r="J18" s="113"/>
      <c r="K18" s="137"/>
      <c r="L18" s="113"/>
      <c r="M18" s="60"/>
    </row>
    <row r="19" spans="1:13" ht="18.75" customHeight="1">
      <c r="A19" s="115" t="s">
        <v>247</v>
      </c>
      <c r="B19" s="118" t="s">
        <v>25</v>
      </c>
      <c r="C19" s="110"/>
      <c r="D19" s="110"/>
      <c r="E19" s="110"/>
      <c r="F19" s="110"/>
      <c r="G19" s="110"/>
      <c r="H19" s="110">
        <v>26.6</v>
      </c>
      <c r="I19" s="110"/>
      <c r="J19" s="110"/>
      <c r="K19" s="137"/>
      <c r="L19" s="110"/>
      <c r="M19" s="60"/>
    </row>
    <row r="20" spans="1:13" ht="18.75" customHeight="1">
      <c r="A20" s="115" t="s">
        <v>248</v>
      </c>
      <c r="B20" s="118" t="s">
        <v>25</v>
      </c>
      <c r="C20" s="138"/>
      <c r="D20" s="138"/>
      <c r="E20" s="138"/>
      <c r="F20" s="138"/>
      <c r="G20" s="138"/>
      <c r="H20" s="138">
        <v>4.3</v>
      </c>
      <c r="I20" s="138"/>
      <c r="J20" s="138"/>
      <c r="K20" s="137"/>
      <c r="L20" s="138"/>
      <c r="M20" s="60"/>
    </row>
    <row r="21" spans="1:13" ht="18.75" customHeight="1">
      <c r="A21" s="115" t="s">
        <v>249</v>
      </c>
      <c r="B21" s="118" t="s">
        <v>25</v>
      </c>
      <c r="C21" s="139"/>
      <c r="D21" s="139"/>
      <c r="E21" s="139"/>
      <c r="F21" s="139"/>
      <c r="G21" s="139"/>
      <c r="H21" s="139">
        <v>24.2</v>
      </c>
      <c r="I21" s="139"/>
      <c r="J21" s="139"/>
      <c r="K21" s="137"/>
      <c r="L21" s="139"/>
      <c r="M21" s="60"/>
    </row>
    <row r="22" spans="1:13" ht="18.75" customHeight="1">
      <c r="A22" s="115" t="s">
        <v>250</v>
      </c>
      <c r="B22" s="118" t="s">
        <v>25</v>
      </c>
      <c r="C22" s="110"/>
      <c r="D22" s="110"/>
      <c r="E22" s="110"/>
      <c r="F22" s="110"/>
      <c r="G22" s="110"/>
      <c r="H22" s="110">
        <v>11.1</v>
      </c>
      <c r="I22" s="110"/>
      <c r="J22" s="110"/>
      <c r="K22" s="137"/>
      <c r="L22" s="110"/>
      <c r="M22" s="60"/>
    </row>
    <row r="23" spans="1:13" ht="18.75" customHeight="1">
      <c r="A23" s="115" t="s">
        <v>251</v>
      </c>
      <c r="B23" s="118" t="s">
        <v>25</v>
      </c>
      <c r="C23" s="110"/>
      <c r="D23" s="110"/>
      <c r="E23" s="110"/>
      <c r="F23" s="110"/>
      <c r="G23" s="110"/>
      <c r="H23" s="110" t="s">
        <v>48</v>
      </c>
      <c r="I23" s="110"/>
      <c r="J23" s="110"/>
      <c r="K23" s="137"/>
      <c r="L23" s="110"/>
      <c r="M23" s="60"/>
    </row>
    <row r="24" spans="1:13" ht="18.75" customHeight="1">
      <c r="A24" s="115" t="s">
        <v>27</v>
      </c>
      <c r="B24" s="118" t="s">
        <v>25</v>
      </c>
      <c r="C24" s="110"/>
      <c r="D24" s="110"/>
      <c r="E24" s="110"/>
      <c r="F24" s="110"/>
      <c r="G24" s="110"/>
      <c r="H24" s="110">
        <v>3.36</v>
      </c>
      <c r="I24" s="110"/>
      <c r="J24" s="110"/>
      <c r="K24" s="137"/>
      <c r="L24" s="110"/>
      <c r="M24" s="60"/>
    </row>
    <row r="25" spans="1:13" ht="18.75" customHeight="1">
      <c r="A25" s="115" t="s">
        <v>28</v>
      </c>
      <c r="B25" s="118" t="s">
        <v>25</v>
      </c>
      <c r="C25" s="110"/>
      <c r="D25" s="110"/>
      <c r="E25" s="110"/>
      <c r="F25" s="110"/>
      <c r="G25" s="110"/>
      <c r="H25" s="110">
        <v>0.55000000000000004</v>
      </c>
      <c r="I25" s="110"/>
      <c r="J25" s="110"/>
      <c r="K25" s="137"/>
      <c r="L25" s="110"/>
      <c r="M25" s="60"/>
    </row>
    <row r="26" spans="1:13" ht="18.75" customHeight="1">
      <c r="A26" s="115" t="s">
        <v>240</v>
      </c>
      <c r="B26" s="118" t="s">
        <v>25</v>
      </c>
      <c r="C26" s="113"/>
      <c r="D26" s="113"/>
      <c r="E26" s="113"/>
      <c r="F26" s="113"/>
      <c r="G26" s="113"/>
      <c r="H26" s="113" t="s">
        <v>48</v>
      </c>
      <c r="I26" s="113"/>
      <c r="J26" s="113"/>
      <c r="K26" s="137"/>
      <c r="L26" s="113"/>
      <c r="M26" s="60"/>
    </row>
    <row r="27" spans="1:13" ht="18.75" customHeight="1">
      <c r="A27" s="115" t="s">
        <v>29</v>
      </c>
      <c r="B27" s="118" t="s">
        <v>25</v>
      </c>
      <c r="C27" s="114"/>
      <c r="D27" s="114"/>
      <c r="E27" s="114"/>
      <c r="F27" s="114"/>
      <c r="G27" s="114"/>
      <c r="H27" s="114">
        <v>5.0000000000000001E-3</v>
      </c>
      <c r="I27" s="114"/>
      <c r="J27" s="114"/>
      <c r="K27" s="137"/>
      <c r="L27" s="114"/>
      <c r="M27" s="60"/>
    </row>
    <row r="28" spans="1:13" ht="18.75" customHeight="1">
      <c r="A28" s="115" t="s">
        <v>235</v>
      </c>
      <c r="B28" s="118" t="s">
        <v>25</v>
      </c>
      <c r="C28" s="114"/>
      <c r="D28" s="114"/>
      <c r="E28" s="114"/>
      <c r="F28" s="114"/>
      <c r="G28" s="114"/>
      <c r="H28" s="114">
        <v>0.33</v>
      </c>
      <c r="I28" s="114"/>
      <c r="J28" s="114"/>
      <c r="K28" s="137"/>
      <c r="L28" s="114"/>
      <c r="M28" s="60"/>
    </row>
    <row r="29" spans="1:13" ht="18.75" customHeight="1">
      <c r="A29" s="115" t="s">
        <v>252</v>
      </c>
      <c r="B29" s="118" t="s">
        <v>25</v>
      </c>
      <c r="C29" s="112"/>
      <c r="D29" s="112"/>
      <c r="E29" s="112"/>
      <c r="F29" s="112"/>
      <c r="G29" s="112"/>
      <c r="H29" s="112" t="s">
        <v>234</v>
      </c>
      <c r="I29" s="112"/>
      <c r="J29" s="112"/>
      <c r="K29" s="137"/>
      <c r="L29" s="112"/>
      <c r="M29" s="60"/>
    </row>
    <row r="30" spans="1:13" ht="18.75" customHeight="1">
      <c r="A30" s="115" t="s">
        <v>236</v>
      </c>
      <c r="B30" s="118" t="s">
        <v>241</v>
      </c>
      <c r="C30" s="112"/>
      <c r="D30" s="112"/>
      <c r="E30" s="112"/>
      <c r="F30" s="112"/>
      <c r="G30" s="112"/>
      <c r="H30" s="113" t="s">
        <v>48</v>
      </c>
      <c r="I30" s="112"/>
      <c r="J30" s="112"/>
      <c r="K30" s="137"/>
      <c r="L30" s="112"/>
      <c r="M30" s="60"/>
    </row>
    <row r="31" spans="1:13" ht="18.75" customHeight="1">
      <c r="A31" s="115" t="s">
        <v>237</v>
      </c>
      <c r="B31" s="118" t="s">
        <v>241</v>
      </c>
      <c r="C31" s="112"/>
      <c r="D31" s="112"/>
      <c r="E31" s="112"/>
      <c r="F31" s="112"/>
      <c r="G31" s="112"/>
      <c r="H31" s="113" t="s">
        <v>48</v>
      </c>
      <c r="I31" s="112"/>
      <c r="J31" s="112"/>
      <c r="K31" s="137"/>
      <c r="L31" s="112"/>
      <c r="M31" s="60"/>
    </row>
    <row r="32" spans="1:13" ht="18.75" customHeight="1">
      <c r="A32" s="115" t="s">
        <v>238</v>
      </c>
      <c r="B32" s="118" t="s">
        <v>241</v>
      </c>
      <c r="C32" s="112"/>
      <c r="D32" s="112"/>
      <c r="E32" s="112"/>
      <c r="F32" s="112"/>
      <c r="G32" s="112"/>
      <c r="H32" s="113" t="s">
        <v>48</v>
      </c>
      <c r="I32" s="112"/>
      <c r="J32" s="112"/>
      <c r="K32" s="137"/>
      <c r="L32" s="112"/>
    </row>
    <row r="33" spans="1:12" ht="18.75" customHeight="1">
      <c r="A33" s="115" t="s">
        <v>239</v>
      </c>
      <c r="B33" s="118" t="s">
        <v>241</v>
      </c>
      <c r="C33" s="112"/>
      <c r="D33" s="112"/>
      <c r="E33" s="112"/>
      <c r="F33" s="112"/>
      <c r="G33" s="112"/>
      <c r="H33" s="113" t="s">
        <v>48</v>
      </c>
      <c r="I33" s="112"/>
      <c r="J33" s="112"/>
      <c r="K33" s="137"/>
      <c r="L33" s="112"/>
    </row>
    <row r="34" spans="1:12" ht="18.75" customHeight="1">
      <c r="A34" s="115" t="s">
        <v>30</v>
      </c>
      <c r="B34" s="118" t="s">
        <v>31</v>
      </c>
      <c r="C34" s="113"/>
      <c r="D34" s="113"/>
      <c r="E34" s="113"/>
      <c r="F34" s="113"/>
      <c r="G34" s="113"/>
      <c r="H34" s="113" t="s">
        <v>48</v>
      </c>
      <c r="I34" s="113"/>
      <c r="J34" s="113"/>
      <c r="K34" s="137"/>
      <c r="L34" s="113"/>
    </row>
    <row r="35" spans="1:12" ht="18.75" customHeight="1">
      <c r="A35" s="115" t="s">
        <v>32</v>
      </c>
      <c r="B35" s="118" t="s">
        <v>33</v>
      </c>
      <c r="C35" s="113"/>
      <c r="D35" s="113"/>
      <c r="E35" s="113"/>
      <c r="F35" s="113"/>
      <c r="G35" s="113"/>
      <c r="H35" s="113" t="s">
        <v>48</v>
      </c>
      <c r="I35" s="113"/>
      <c r="J35" s="113"/>
      <c r="K35" s="137"/>
      <c r="L35" s="113"/>
    </row>
    <row r="36" spans="1:12" ht="40.5" customHeight="1">
      <c r="A36" s="180" t="s">
        <v>34</v>
      </c>
      <c r="B36" s="181"/>
      <c r="C36" s="172"/>
      <c r="D36" s="144"/>
      <c r="E36" s="137"/>
      <c r="F36" s="137"/>
      <c r="G36" s="137"/>
      <c r="H36" s="137"/>
      <c r="I36" s="137"/>
      <c r="J36" s="137"/>
      <c r="K36" s="145" t="s">
        <v>254</v>
      </c>
      <c r="L36" s="137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K27" sqref="K27"/>
    </sheetView>
  </sheetViews>
  <sheetFormatPr defaultRowHeight="20.100000000000001" customHeight="1"/>
  <cols>
    <col min="1" max="1" width="18.375" style="99" customWidth="1"/>
    <col min="2" max="21" width="7" style="72" customWidth="1"/>
    <col min="22" max="16384" width="9" style="72"/>
  </cols>
  <sheetData>
    <row r="1" spans="1:21" ht="18.95" customHeight="1">
      <c r="A1" s="67"/>
      <c r="B1" s="68" t="s">
        <v>260</v>
      </c>
      <c r="C1" s="69"/>
      <c r="D1" s="70"/>
      <c r="E1" s="70"/>
      <c r="F1" s="70"/>
      <c r="G1" s="71" t="s">
        <v>61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64"/>
      <c r="C3" s="64"/>
      <c r="D3" s="64"/>
      <c r="E3" s="64"/>
      <c r="F3" s="64"/>
      <c r="G3" s="64"/>
      <c r="H3" s="64"/>
      <c r="I3" s="64"/>
      <c r="J3" s="64"/>
      <c r="K3" s="65" t="s">
        <v>63</v>
      </c>
      <c r="L3" s="65"/>
      <c r="M3" s="64"/>
      <c r="N3" s="64"/>
      <c r="O3" s="64"/>
      <c r="P3" s="64"/>
      <c r="Q3" s="64"/>
      <c r="R3" s="64"/>
      <c r="S3" s="64"/>
      <c r="T3" s="64"/>
      <c r="U3" s="66"/>
    </row>
    <row r="4" spans="1:21" s="77" customFormat="1" ht="24" customHeight="1">
      <c r="A4" s="73" t="s">
        <v>3</v>
      </c>
      <c r="B4" s="62">
        <v>1</v>
      </c>
      <c r="C4" s="74"/>
      <c r="D4" s="75">
        <v>2</v>
      </c>
      <c r="E4" s="76"/>
      <c r="F4" s="201">
        <v>3</v>
      </c>
      <c r="G4" s="202"/>
      <c r="H4" s="201">
        <v>4</v>
      </c>
      <c r="I4" s="202"/>
      <c r="J4" s="75">
        <v>5</v>
      </c>
      <c r="K4" s="76"/>
      <c r="L4" s="75">
        <v>6</v>
      </c>
      <c r="M4" s="76"/>
      <c r="N4" s="75">
        <v>7</v>
      </c>
      <c r="O4" s="76"/>
      <c r="P4" s="75">
        <v>8</v>
      </c>
      <c r="Q4" s="76"/>
      <c r="R4" s="75">
        <v>9</v>
      </c>
      <c r="S4" s="76"/>
      <c r="T4" s="75">
        <v>10</v>
      </c>
      <c r="U4" s="76"/>
    </row>
    <row r="5" spans="1:21" ht="24" customHeight="1">
      <c r="A5" s="73" t="s">
        <v>4</v>
      </c>
      <c r="B5" s="62" t="s">
        <v>64</v>
      </c>
      <c r="C5" s="74"/>
      <c r="D5" s="75" t="s">
        <v>65</v>
      </c>
      <c r="E5" s="76"/>
      <c r="F5" s="201" t="s">
        <v>7</v>
      </c>
      <c r="G5" s="202"/>
      <c r="H5" s="201" t="s">
        <v>66</v>
      </c>
      <c r="I5" s="202"/>
      <c r="J5" s="75" t="s">
        <v>67</v>
      </c>
      <c r="K5" s="76"/>
      <c r="L5" s="75" t="s">
        <v>10</v>
      </c>
      <c r="M5" s="76"/>
      <c r="N5" s="75" t="s">
        <v>68</v>
      </c>
      <c r="O5" s="76"/>
      <c r="P5" s="75" t="s">
        <v>12</v>
      </c>
      <c r="Q5" s="76"/>
      <c r="R5" s="75" t="s">
        <v>13</v>
      </c>
      <c r="S5" s="76"/>
      <c r="T5" s="75" t="s">
        <v>14</v>
      </c>
      <c r="U5" s="76"/>
    </row>
    <row r="6" spans="1:21" ht="24" customHeight="1">
      <c r="A6" s="73" t="s">
        <v>81</v>
      </c>
      <c r="B6" s="64"/>
      <c r="C6" s="176"/>
      <c r="D6" s="189"/>
      <c r="E6" s="190"/>
      <c r="F6" s="189">
        <f>一覧表!E7</f>
        <v>3.66</v>
      </c>
      <c r="G6" s="190"/>
      <c r="H6" s="189">
        <f>一覧表!F7</f>
        <v>3.59</v>
      </c>
      <c r="I6" s="190"/>
      <c r="J6" s="189"/>
      <c r="K6" s="190"/>
      <c r="L6" s="189"/>
      <c r="M6" s="190"/>
      <c r="N6" s="189"/>
      <c r="O6" s="190"/>
      <c r="P6" s="79"/>
      <c r="Q6" s="177"/>
      <c r="R6" s="79"/>
      <c r="S6" s="177"/>
      <c r="T6" s="189"/>
      <c r="U6" s="190"/>
    </row>
    <row r="7" spans="1:21" s="81" customFormat="1" ht="24" customHeight="1">
      <c r="A7" s="73" t="s">
        <v>82</v>
      </c>
      <c r="B7" s="64"/>
      <c r="C7" s="178"/>
      <c r="D7" s="189"/>
      <c r="E7" s="190"/>
      <c r="F7" s="189">
        <f>一覧表!E8</f>
        <v>4.7</v>
      </c>
      <c r="G7" s="190"/>
      <c r="H7" s="189">
        <f>一覧表!F8</f>
        <v>5</v>
      </c>
      <c r="I7" s="190"/>
      <c r="J7" s="189"/>
      <c r="K7" s="190"/>
      <c r="L7" s="189"/>
      <c r="M7" s="190"/>
      <c r="N7" s="189"/>
      <c r="O7" s="190"/>
      <c r="P7" s="79"/>
      <c r="Q7" s="80"/>
      <c r="R7" s="79"/>
      <c r="S7" s="80"/>
      <c r="T7" s="189"/>
      <c r="U7" s="190"/>
    </row>
    <row r="8" spans="1:21" ht="24" customHeight="1">
      <c r="A8" s="73" t="s">
        <v>69</v>
      </c>
      <c r="B8" s="82"/>
      <c r="C8" s="178"/>
      <c r="D8" s="188"/>
      <c r="E8" s="187"/>
      <c r="F8" s="188">
        <f>一覧表!E6</f>
        <v>42605</v>
      </c>
      <c r="G8" s="187"/>
      <c r="H8" s="188">
        <f>一覧表!F6</f>
        <v>42605</v>
      </c>
      <c r="I8" s="187"/>
      <c r="J8" s="188"/>
      <c r="K8" s="187"/>
      <c r="L8" s="188"/>
      <c r="M8" s="187"/>
      <c r="N8" s="188"/>
      <c r="O8" s="187"/>
      <c r="P8" s="184"/>
      <c r="Q8" s="185"/>
      <c r="R8" s="186"/>
      <c r="S8" s="187"/>
      <c r="T8" s="188"/>
      <c r="U8" s="187"/>
    </row>
    <row r="9" spans="1:21" ht="24" customHeight="1">
      <c r="A9" s="73" t="s">
        <v>83</v>
      </c>
      <c r="B9" s="83"/>
      <c r="C9" s="176"/>
      <c r="D9" s="193"/>
      <c r="E9" s="194"/>
      <c r="F9" s="193">
        <f>一覧表!E10</f>
        <v>19.8</v>
      </c>
      <c r="G9" s="194"/>
      <c r="H9" s="193">
        <f>一覧表!F10</f>
        <v>21.8</v>
      </c>
      <c r="I9" s="194"/>
      <c r="J9" s="193"/>
      <c r="K9" s="194"/>
      <c r="L9" s="193"/>
      <c r="M9" s="194"/>
      <c r="N9" s="193"/>
      <c r="O9" s="194"/>
      <c r="P9" s="179"/>
      <c r="Q9" s="177"/>
      <c r="R9" s="179"/>
      <c r="S9" s="177"/>
      <c r="T9" s="193"/>
      <c r="U9" s="194"/>
    </row>
    <row r="10" spans="1:21" ht="24" customHeight="1">
      <c r="A10" s="73" t="s">
        <v>20</v>
      </c>
      <c r="B10" s="83"/>
      <c r="C10" s="176"/>
      <c r="D10" s="195"/>
      <c r="E10" s="196"/>
      <c r="F10" s="195">
        <f>一覧表!E11</f>
        <v>8</v>
      </c>
      <c r="G10" s="196"/>
      <c r="H10" s="195">
        <f>一覧表!F11</f>
        <v>6.8</v>
      </c>
      <c r="I10" s="196"/>
      <c r="J10" s="195"/>
      <c r="K10" s="196"/>
      <c r="L10" s="195"/>
      <c r="M10" s="196"/>
      <c r="N10" s="195"/>
      <c r="O10" s="196"/>
      <c r="P10" s="179"/>
      <c r="Q10" s="177"/>
      <c r="R10" s="179"/>
      <c r="S10" s="177"/>
      <c r="T10" s="195"/>
      <c r="U10" s="196"/>
    </row>
    <row r="11" spans="1:21" ht="24" customHeight="1">
      <c r="A11" s="73" t="s">
        <v>84</v>
      </c>
      <c r="B11" s="83"/>
      <c r="C11" s="176"/>
      <c r="D11" s="193"/>
      <c r="E11" s="194"/>
      <c r="F11" s="191">
        <f>一覧表!E12</f>
        <v>344</v>
      </c>
      <c r="G11" s="192"/>
      <c r="H11" s="193">
        <f>一覧表!F12</f>
        <v>31.2</v>
      </c>
      <c r="I11" s="194"/>
      <c r="J11" s="191"/>
      <c r="K11" s="192"/>
      <c r="L11" s="191"/>
      <c r="M11" s="192"/>
      <c r="N11" s="191"/>
      <c r="O11" s="192"/>
      <c r="P11" s="179"/>
      <c r="Q11" s="177"/>
      <c r="R11" s="179"/>
      <c r="S11" s="80"/>
      <c r="T11" s="193"/>
      <c r="U11" s="194"/>
    </row>
    <row r="12" spans="1:21" ht="24" customHeight="1">
      <c r="A12" s="73" t="s">
        <v>70</v>
      </c>
      <c r="B12" s="85" t="s">
        <v>71</v>
      </c>
      <c r="C12" s="85" t="s">
        <v>72</v>
      </c>
      <c r="D12" s="86" t="s">
        <v>71</v>
      </c>
      <c r="E12" s="86" t="s">
        <v>72</v>
      </c>
      <c r="F12" s="86" t="s">
        <v>71</v>
      </c>
      <c r="G12" s="86" t="s">
        <v>72</v>
      </c>
      <c r="H12" s="86" t="s">
        <v>71</v>
      </c>
      <c r="I12" s="86" t="s">
        <v>72</v>
      </c>
      <c r="J12" s="86" t="s">
        <v>71</v>
      </c>
      <c r="K12" s="86" t="s">
        <v>72</v>
      </c>
      <c r="L12" s="86" t="s">
        <v>71</v>
      </c>
      <c r="M12" s="86" t="s">
        <v>72</v>
      </c>
      <c r="N12" s="86" t="s">
        <v>71</v>
      </c>
      <c r="O12" s="86" t="s">
        <v>72</v>
      </c>
      <c r="P12" s="86" t="s">
        <v>71</v>
      </c>
      <c r="Q12" s="86" t="s">
        <v>72</v>
      </c>
      <c r="R12" s="86" t="s">
        <v>71</v>
      </c>
      <c r="S12" s="86" t="s">
        <v>72</v>
      </c>
      <c r="T12" s="86" t="s">
        <v>71</v>
      </c>
      <c r="U12" s="86" t="s">
        <v>72</v>
      </c>
    </row>
    <row r="13" spans="1:21" ht="24" customHeight="1">
      <c r="A13" s="73" t="s">
        <v>221</v>
      </c>
      <c r="B13" s="87"/>
      <c r="C13" s="88"/>
      <c r="D13" s="89"/>
      <c r="E13" s="90"/>
      <c r="F13" s="89">
        <f>一覧表!E19</f>
        <v>719</v>
      </c>
      <c r="G13" s="90">
        <f>ROUND(F13/22.98977,3)</f>
        <v>31.274999999999999</v>
      </c>
      <c r="H13" s="89">
        <f>一覧表!F19</f>
        <v>25.3</v>
      </c>
      <c r="I13" s="90">
        <f>ROUND(H13/22.98977,3)</f>
        <v>1.1000000000000001</v>
      </c>
      <c r="J13" s="89"/>
      <c r="K13" s="90"/>
      <c r="L13" s="91"/>
      <c r="M13" s="92"/>
      <c r="N13" s="89"/>
      <c r="O13" s="90"/>
      <c r="P13" s="89"/>
      <c r="Q13" s="90"/>
      <c r="R13" s="89"/>
      <c r="S13" s="90"/>
      <c r="T13" s="89"/>
      <c r="U13" s="90"/>
    </row>
    <row r="14" spans="1:21" ht="24" customHeight="1">
      <c r="A14" s="73" t="s">
        <v>222</v>
      </c>
      <c r="B14" s="87"/>
      <c r="C14" s="88"/>
      <c r="D14" s="89"/>
      <c r="E14" s="90"/>
      <c r="F14" s="89">
        <f>一覧表!E20</f>
        <v>26.4</v>
      </c>
      <c r="G14" s="90">
        <f>ROUND(F14/39.0983,3)</f>
        <v>0.67500000000000004</v>
      </c>
      <c r="H14" s="89">
        <f>一覧表!F20</f>
        <v>5.2</v>
      </c>
      <c r="I14" s="90">
        <f>ROUND(H14/39.0983,3)</f>
        <v>0.13300000000000001</v>
      </c>
      <c r="J14" s="89"/>
      <c r="K14" s="90"/>
      <c r="L14" s="91"/>
      <c r="M14" s="92"/>
      <c r="N14" s="89"/>
      <c r="O14" s="90"/>
      <c r="P14" s="89"/>
      <c r="Q14" s="90"/>
      <c r="R14" s="89"/>
      <c r="S14" s="90"/>
      <c r="T14" s="89"/>
      <c r="U14" s="90"/>
    </row>
    <row r="15" spans="1:21" ht="24" customHeight="1">
      <c r="A15" s="73" t="s">
        <v>223</v>
      </c>
      <c r="B15" s="87"/>
      <c r="C15" s="88"/>
      <c r="D15" s="89"/>
      <c r="E15" s="90"/>
      <c r="F15" s="89">
        <f>一覧表!E21</f>
        <v>12.3</v>
      </c>
      <c r="G15" s="90">
        <f>ROUND(F15/20.04,3)</f>
        <v>0.61399999999999999</v>
      </c>
      <c r="H15" s="89">
        <f>一覧表!F21</f>
        <v>27.3</v>
      </c>
      <c r="I15" s="90">
        <f>ROUND(H15/20.04,3)</f>
        <v>1.3620000000000001</v>
      </c>
      <c r="J15" s="89"/>
      <c r="K15" s="90"/>
      <c r="L15" s="91"/>
      <c r="M15" s="92"/>
      <c r="N15" s="89"/>
      <c r="O15" s="90"/>
      <c r="P15" s="89"/>
      <c r="Q15" s="90"/>
      <c r="R15" s="89"/>
      <c r="S15" s="90"/>
      <c r="T15" s="89"/>
      <c r="U15" s="90"/>
    </row>
    <row r="16" spans="1:21" ht="24" customHeight="1">
      <c r="A16" s="73" t="s">
        <v>224</v>
      </c>
      <c r="B16" s="87"/>
      <c r="C16" s="88"/>
      <c r="D16" s="89"/>
      <c r="E16" s="90"/>
      <c r="F16" s="89">
        <f>一覧表!E22</f>
        <v>15.7</v>
      </c>
      <c r="G16" s="90">
        <f>ROUND(F16/12.153,3)</f>
        <v>1.292</v>
      </c>
      <c r="H16" s="89">
        <f>一覧表!F22</f>
        <v>4.5999999999999996</v>
      </c>
      <c r="I16" s="90">
        <f>ROUND(H16/12.153,3)</f>
        <v>0.379</v>
      </c>
      <c r="J16" s="89"/>
      <c r="K16" s="90"/>
      <c r="L16" s="91"/>
      <c r="M16" s="92"/>
      <c r="N16" s="89"/>
      <c r="O16" s="90"/>
      <c r="P16" s="89"/>
      <c r="Q16" s="90"/>
      <c r="R16" s="89"/>
      <c r="S16" s="90"/>
      <c r="T16" s="89"/>
      <c r="U16" s="90"/>
    </row>
    <row r="17" spans="1:21" ht="24" customHeight="1">
      <c r="A17" s="73" t="s">
        <v>225</v>
      </c>
      <c r="B17" s="87"/>
      <c r="C17" s="88"/>
      <c r="D17" s="91"/>
      <c r="E17" s="92"/>
      <c r="F17" s="91">
        <f>一覧表!E23</f>
        <v>0.93</v>
      </c>
      <c r="G17" s="92">
        <f>IF(AND(F17&lt;&gt;"-",F17&lt;&gt;"&lt;0.01"),ROUND(F17/14, 3),"-")</f>
        <v>6.6000000000000003E-2</v>
      </c>
      <c r="H17" s="91" t="str">
        <f>一覧表!F23</f>
        <v>-</v>
      </c>
      <c r="I17" s="92" t="str">
        <f>IF(AND(H17&lt;&gt;"-",H17&lt;&gt;"&lt;0.01"),ROUND(H17/14, 3),"-")</f>
        <v>-</v>
      </c>
      <c r="J17" s="91"/>
      <c r="K17" s="92"/>
      <c r="L17" s="91"/>
      <c r="M17" s="92"/>
      <c r="N17" s="91"/>
      <c r="O17" s="92"/>
      <c r="P17" s="91"/>
      <c r="Q17" s="92"/>
      <c r="R17" s="91"/>
      <c r="S17" s="92"/>
      <c r="T17" s="91"/>
      <c r="U17" s="92"/>
    </row>
    <row r="18" spans="1:21" ht="24" customHeight="1">
      <c r="A18" s="73" t="s">
        <v>226</v>
      </c>
      <c r="B18" s="87"/>
      <c r="C18" s="88"/>
      <c r="D18" s="101"/>
      <c r="E18" s="92"/>
      <c r="F18" s="93">
        <f>一覧表!E24</f>
        <v>0.05</v>
      </c>
      <c r="G18" s="92">
        <f>IF(AND(F18&lt;&gt;"-",F18&lt;&gt;"&lt;0.01"),ROUND(F18/27.924, 3),"-")</f>
        <v>2E-3</v>
      </c>
      <c r="H18" s="93" t="str">
        <f>一覧表!F24</f>
        <v>&lt;0.01</v>
      </c>
      <c r="I18" s="92" t="str">
        <f>IF(AND(H18&lt;&gt;"-",H18&lt;&gt;"&lt;0.01"),ROUND(H18/27.924, 3),"-")</f>
        <v>-</v>
      </c>
      <c r="J18" s="93"/>
      <c r="K18" s="92"/>
      <c r="L18" s="93"/>
      <c r="M18" s="92"/>
      <c r="N18" s="93"/>
      <c r="O18" s="92"/>
      <c r="P18" s="89"/>
      <c r="Q18" s="90"/>
      <c r="R18" s="89"/>
      <c r="S18" s="90"/>
      <c r="T18" s="93"/>
      <c r="U18" s="92"/>
    </row>
    <row r="19" spans="1:21" ht="24" customHeight="1">
      <c r="A19" s="73" t="s">
        <v>227</v>
      </c>
      <c r="B19" s="87"/>
      <c r="C19" s="88"/>
      <c r="D19" s="101"/>
      <c r="E19" s="92"/>
      <c r="F19" s="93">
        <f>一覧表!E25</f>
        <v>0.05</v>
      </c>
      <c r="G19" s="92">
        <f>IF(AND(F19&lt;&gt;"-",F19&lt;&gt;"&lt;0.01"),ROUND(F19/27.469, 3),"-")</f>
        <v>2E-3</v>
      </c>
      <c r="H19" s="93">
        <f>一覧表!F25</f>
        <v>0.65</v>
      </c>
      <c r="I19" s="92">
        <f>IF(AND(H19&lt;&gt;"-",H19&lt;&gt;"&lt;0.01"),ROUND(H19/27.469, 3),"-")</f>
        <v>2.4E-2</v>
      </c>
      <c r="J19" s="93"/>
      <c r="K19" s="92"/>
      <c r="L19" s="93"/>
      <c r="M19" s="92"/>
      <c r="N19" s="93"/>
      <c r="O19" s="92"/>
      <c r="P19" s="89"/>
      <c r="Q19" s="90"/>
      <c r="R19" s="89"/>
      <c r="S19" s="90"/>
      <c r="T19" s="93"/>
      <c r="U19" s="92"/>
    </row>
    <row r="20" spans="1:21" ht="24" customHeight="1">
      <c r="A20" s="94" t="s">
        <v>73</v>
      </c>
      <c r="B20" s="89"/>
      <c r="C20" s="90"/>
      <c r="D20" s="89"/>
      <c r="E20" s="90"/>
      <c r="F20" s="89"/>
      <c r="G20" s="90">
        <f>SUM(G13:G19)</f>
        <v>33.926000000000009</v>
      </c>
      <c r="H20" s="89"/>
      <c r="I20" s="90">
        <f>SUM(I13:I19)</f>
        <v>2.9980000000000002</v>
      </c>
      <c r="J20" s="89"/>
      <c r="K20" s="90"/>
      <c r="L20" s="89"/>
      <c r="M20" s="90"/>
      <c r="N20" s="89"/>
      <c r="O20" s="90"/>
      <c r="P20" s="89"/>
      <c r="Q20" s="90"/>
      <c r="R20" s="89"/>
      <c r="S20" s="90"/>
      <c r="T20" s="89"/>
      <c r="U20" s="90"/>
    </row>
    <row r="21" spans="1:21" ht="24" customHeight="1">
      <c r="A21" s="94" t="s">
        <v>220</v>
      </c>
      <c r="B21" s="89"/>
      <c r="C21" s="90"/>
      <c r="D21" s="89"/>
      <c r="E21" s="90"/>
      <c r="F21" s="89">
        <f>一覧表!E16</f>
        <v>701</v>
      </c>
      <c r="G21" s="90">
        <f>ROUND(F21/35.453,3)</f>
        <v>19.773</v>
      </c>
      <c r="H21" s="89">
        <f>一覧表!F16</f>
        <v>15.6</v>
      </c>
      <c r="I21" s="90">
        <f>ROUND(H21/35.453,3)</f>
        <v>0.44</v>
      </c>
      <c r="J21" s="89"/>
      <c r="K21" s="90"/>
      <c r="L21" s="89"/>
      <c r="M21" s="90"/>
      <c r="N21" s="89"/>
      <c r="O21" s="90"/>
      <c r="P21" s="89"/>
      <c r="Q21" s="90"/>
      <c r="R21" s="89"/>
      <c r="S21" s="90"/>
      <c r="T21" s="89"/>
      <c r="U21" s="90"/>
    </row>
    <row r="22" spans="1:21" ht="24" customHeight="1">
      <c r="A22" s="94" t="s">
        <v>256</v>
      </c>
      <c r="B22" s="89"/>
      <c r="C22" s="90"/>
      <c r="D22" s="89"/>
      <c r="E22" s="92"/>
      <c r="F22" s="89">
        <f>一覧表!E15</f>
        <v>756</v>
      </c>
      <c r="G22" s="92">
        <f>IF(F22&lt;&gt;"-", ROUND(F22/61.02,3), "-")</f>
        <v>12.388999999999999</v>
      </c>
      <c r="H22" s="89">
        <f>一覧表!F15</f>
        <v>88.8</v>
      </c>
      <c r="I22" s="92">
        <f>IF(H22&lt;&gt;"-", ROUND(H22/61.02,3), "-")</f>
        <v>1.4550000000000001</v>
      </c>
      <c r="J22" s="89"/>
      <c r="K22" s="92"/>
      <c r="L22" s="89"/>
      <c r="M22" s="92"/>
      <c r="N22" s="89"/>
      <c r="O22" s="92"/>
      <c r="P22" s="89"/>
      <c r="Q22" s="90"/>
      <c r="R22" s="89"/>
      <c r="S22" s="90"/>
      <c r="T22" s="89"/>
      <c r="U22" s="92"/>
    </row>
    <row r="23" spans="1:21" ht="24" customHeight="1">
      <c r="A23" s="94" t="s">
        <v>228</v>
      </c>
      <c r="B23" s="89"/>
      <c r="C23" s="90"/>
      <c r="D23" s="89"/>
      <c r="E23" s="92"/>
      <c r="F23" s="89">
        <f>一覧表!E17</f>
        <v>32</v>
      </c>
      <c r="G23" s="92">
        <f>IF(AND(F23&lt;&gt;"-",F23&lt;&gt;"&lt;1"),ROUND(F23/48.0288, 3),"-")</f>
        <v>0.66600000000000004</v>
      </c>
      <c r="H23" s="89">
        <f>一覧表!F17</f>
        <v>32</v>
      </c>
      <c r="I23" s="92">
        <f>IF(AND(H23&lt;&gt;"-",H23&lt;&gt;"&lt;1"),ROUND(H23/48.0288, 3),"-")</f>
        <v>0.66600000000000004</v>
      </c>
      <c r="J23" s="89"/>
      <c r="K23" s="92"/>
      <c r="L23" s="91"/>
      <c r="M23" s="92"/>
      <c r="N23" s="89"/>
      <c r="O23" s="92"/>
      <c r="P23" s="89"/>
      <c r="Q23" s="90"/>
      <c r="R23" s="89"/>
      <c r="S23" s="90"/>
      <c r="T23" s="91"/>
      <c r="U23" s="92"/>
    </row>
    <row r="24" spans="1:21" ht="24" customHeight="1">
      <c r="A24" s="94" t="s">
        <v>229</v>
      </c>
      <c r="B24" s="89"/>
      <c r="C24" s="90"/>
      <c r="D24" s="89"/>
      <c r="E24" s="92"/>
      <c r="F24" s="93">
        <f>一覧表!E18</f>
        <v>0.01</v>
      </c>
      <c r="G24" s="92">
        <f>IF(AND(F24&lt;&gt;"-",F24&lt;&gt;"&lt;0.01"),ROUND(F24/14, 3),"-")</f>
        <v>1E-3</v>
      </c>
      <c r="H24" s="89">
        <f>一覧表!F18</f>
        <v>4.3</v>
      </c>
      <c r="I24" s="92">
        <f>IF(AND(H24&lt;&gt;"-",H24&lt;&gt;"&lt;0.01"),ROUND(H24/14, 3),"-")</f>
        <v>0.307</v>
      </c>
      <c r="J24" s="89"/>
      <c r="K24" s="92"/>
      <c r="L24" s="91"/>
      <c r="M24" s="92"/>
      <c r="N24" s="91"/>
      <c r="O24" s="92"/>
      <c r="P24" s="89"/>
      <c r="Q24" s="90"/>
      <c r="R24" s="89"/>
      <c r="S24" s="90"/>
      <c r="T24" s="91"/>
      <c r="U24" s="92"/>
    </row>
    <row r="25" spans="1:21" ht="24" customHeight="1">
      <c r="A25" s="94" t="s">
        <v>74</v>
      </c>
      <c r="B25" s="96"/>
      <c r="C25" s="90"/>
      <c r="D25" s="96"/>
      <c r="E25" s="90"/>
      <c r="F25" s="96"/>
      <c r="G25" s="90">
        <f>SUM(G21:G24)</f>
        <v>32.828999999999994</v>
      </c>
      <c r="H25" s="96"/>
      <c r="I25" s="90">
        <f>SUM(I21:I24)</f>
        <v>2.8679999999999999</v>
      </c>
      <c r="J25" s="96"/>
      <c r="K25" s="90"/>
      <c r="L25" s="96"/>
      <c r="M25" s="90"/>
      <c r="N25" s="96"/>
      <c r="O25" s="90"/>
      <c r="P25" s="96"/>
      <c r="Q25" s="90"/>
      <c r="R25" s="96"/>
      <c r="S25" s="90"/>
      <c r="T25" s="96"/>
      <c r="U25" s="90"/>
    </row>
    <row r="26" spans="1:21" ht="24" customHeight="1">
      <c r="A26" s="73" t="s">
        <v>75</v>
      </c>
      <c r="B26" s="95"/>
      <c r="C26" s="88"/>
      <c r="D26" s="96"/>
      <c r="E26" s="90"/>
      <c r="F26" s="96"/>
      <c r="G26" s="90">
        <f>ROUND(G20/G25,3)</f>
        <v>1.0329999999999999</v>
      </c>
      <c r="H26" s="96"/>
      <c r="I26" s="90">
        <f>ROUND(I20/I25,3)</f>
        <v>1.0449999999999999</v>
      </c>
      <c r="J26" s="96"/>
      <c r="K26" s="90"/>
      <c r="L26" s="96"/>
      <c r="M26" s="90"/>
      <c r="N26" s="96"/>
      <c r="O26" s="90"/>
      <c r="P26" s="96"/>
      <c r="Q26" s="90"/>
      <c r="R26" s="96"/>
      <c r="S26" s="90"/>
      <c r="T26" s="96"/>
      <c r="U26" s="90"/>
    </row>
    <row r="27" spans="1:21" ht="20.100000000000001" customHeight="1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</sheetData>
  <mergeCells count="4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 H16:I16 H18 H24 H21:I21 H23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5" zoomScaleNormal="75" zoomScaleSheetLayoutView="70" workbookViewId="0">
      <selection activeCell="J14" sqref="J13:U26"/>
    </sheetView>
  </sheetViews>
  <sheetFormatPr defaultRowHeight="20.100000000000001" customHeight="1"/>
  <cols>
    <col min="1" max="1" width="17.75" style="99" customWidth="1"/>
    <col min="2" max="21" width="7.125" style="72" customWidth="1"/>
    <col min="22" max="16384" width="9" style="72"/>
  </cols>
  <sheetData>
    <row r="1" spans="1:21" ht="18.95" customHeight="1">
      <c r="A1" s="67"/>
      <c r="B1" s="68" t="s">
        <v>260</v>
      </c>
      <c r="C1" s="69"/>
      <c r="D1" s="70"/>
      <c r="E1" s="70"/>
      <c r="F1" s="70"/>
      <c r="G1" s="71" t="s">
        <v>76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64"/>
      <c r="C3" s="64"/>
      <c r="D3" s="64"/>
      <c r="E3" s="64"/>
      <c r="F3" s="64"/>
      <c r="G3" s="64"/>
      <c r="H3" s="65" t="s">
        <v>36</v>
      </c>
      <c r="I3" s="65"/>
      <c r="J3" s="64"/>
      <c r="K3" s="64"/>
      <c r="L3" s="64"/>
      <c r="M3" s="64"/>
      <c r="N3" s="64"/>
      <c r="O3" s="66"/>
      <c r="P3" s="64"/>
      <c r="Q3" s="64"/>
      <c r="R3" s="65" t="s">
        <v>37</v>
      </c>
      <c r="S3" s="65"/>
      <c r="T3" s="64"/>
      <c r="U3" s="66"/>
    </row>
    <row r="4" spans="1:21" s="77" customFormat="1" ht="24" customHeight="1">
      <c r="A4" s="73" t="s">
        <v>3</v>
      </c>
      <c r="B4" s="75">
        <v>11</v>
      </c>
      <c r="C4" s="76"/>
      <c r="D4" s="75">
        <v>12</v>
      </c>
      <c r="E4" s="76"/>
      <c r="F4" s="75">
        <v>13</v>
      </c>
      <c r="G4" s="76"/>
      <c r="H4" s="201">
        <v>14</v>
      </c>
      <c r="I4" s="202"/>
      <c r="J4" s="75">
        <v>15</v>
      </c>
      <c r="K4" s="76"/>
      <c r="L4" s="75">
        <v>16</v>
      </c>
      <c r="M4" s="76"/>
      <c r="N4" s="75">
        <v>17</v>
      </c>
      <c r="O4" s="76"/>
      <c r="P4" s="75">
        <v>28</v>
      </c>
      <c r="Q4" s="76"/>
      <c r="R4" s="75">
        <v>29</v>
      </c>
      <c r="S4" s="76"/>
      <c r="T4" s="75">
        <v>30</v>
      </c>
      <c r="U4" s="76"/>
    </row>
    <row r="5" spans="1:21" ht="24" customHeight="1">
      <c r="A5" s="73" t="s">
        <v>4</v>
      </c>
      <c r="B5" s="75" t="s">
        <v>38</v>
      </c>
      <c r="C5" s="76"/>
      <c r="D5" s="75" t="s">
        <v>39</v>
      </c>
      <c r="E5" s="76"/>
      <c r="F5" s="75" t="s">
        <v>40</v>
      </c>
      <c r="G5" s="76"/>
      <c r="H5" s="201" t="s">
        <v>41</v>
      </c>
      <c r="I5" s="202"/>
      <c r="J5" s="75" t="s">
        <v>42</v>
      </c>
      <c r="K5" s="76"/>
      <c r="L5" s="75" t="s">
        <v>43</v>
      </c>
      <c r="M5" s="76"/>
      <c r="N5" s="75" t="s">
        <v>44</v>
      </c>
      <c r="O5" s="76"/>
      <c r="P5" s="75" t="s">
        <v>45</v>
      </c>
      <c r="Q5" s="76"/>
      <c r="R5" s="75" t="s">
        <v>46</v>
      </c>
      <c r="S5" s="76"/>
      <c r="T5" s="75" t="s">
        <v>47</v>
      </c>
      <c r="U5" s="76"/>
    </row>
    <row r="6" spans="1:21" ht="24" customHeight="1">
      <c r="A6" s="73" t="s">
        <v>81</v>
      </c>
      <c r="B6" s="189"/>
      <c r="C6" s="190"/>
      <c r="D6" s="189"/>
      <c r="E6" s="190"/>
      <c r="F6" s="189"/>
      <c r="G6" s="190"/>
      <c r="H6" s="189">
        <f>'一覧表 (2)'!F7</f>
        <v>2.61</v>
      </c>
      <c r="I6" s="190"/>
      <c r="J6" s="189"/>
      <c r="K6" s="190"/>
      <c r="L6" s="189"/>
      <c r="M6" s="190"/>
      <c r="N6" s="189"/>
      <c r="O6" s="190"/>
      <c r="P6" s="189"/>
      <c r="Q6" s="190"/>
      <c r="R6" s="189"/>
      <c r="S6" s="190"/>
      <c r="T6" s="189"/>
      <c r="U6" s="190"/>
    </row>
    <row r="7" spans="1:21" s="81" customFormat="1" ht="24" customHeight="1">
      <c r="A7" s="73" t="s">
        <v>82</v>
      </c>
      <c r="B7" s="189"/>
      <c r="C7" s="190"/>
      <c r="D7" s="189"/>
      <c r="E7" s="190"/>
      <c r="F7" s="189"/>
      <c r="G7" s="190"/>
      <c r="H7" s="189">
        <f>'一覧表 (2)'!F9</f>
        <v>34</v>
      </c>
      <c r="I7" s="190"/>
      <c r="J7" s="189"/>
      <c r="K7" s="190"/>
      <c r="L7" s="189"/>
      <c r="M7" s="190"/>
      <c r="N7" s="189"/>
      <c r="O7" s="190"/>
      <c r="P7" s="189"/>
      <c r="Q7" s="190"/>
      <c r="R7" s="195"/>
      <c r="S7" s="196"/>
      <c r="T7" s="189"/>
      <c r="U7" s="190"/>
    </row>
    <row r="8" spans="1:21" ht="24" customHeight="1">
      <c r="A8" s="73" t="s">
        <v>69</v>
      </c>
      <c r="B8" s="188"/>
      <c r="C8" s="187"/>
      <c r="D8" s="188"/>
      <c r="E8" s="187"/>
      <c r="F8" s="188"/>
      <c r="G8" s="187"/>
      <c r="H8" s="188">
        <f>'一覧表 (2)'!F6</f>
        <v>42594</v>
      </c>
      <c r="I8" s="187"/>
      <c r="J8" s="188"/>
      <c r="K8" s="187"/>
      <c r="L8" s="188"/>
      <c r="M8" s="187"/>
      <c r="N8" s="188"/>
      <c r="O8" s="187"/>
      <c r="P8" s="188"/>
      <c r="Q8" s="187"/>
      <c r="R8" s="188"/>
      <c r="S8" s="187"/>
      <c r="T8" s="188"/>
      <c r="U8" s="187"/>
    </row>
    <row r="9" spans="1:21" ht="24" customHeight="1">
      <c r="A9" s="73" t="s">
        <v>83</v>
      </c>
      <c r="B9" s="193"/>
      <c r="C9" s="194"/>
      <c r="D9" s="193"/>
      <c r="E9" s="194"/>
      <c r="F9" s="193"/>
      <c r="G9" s="194"/>
      <c r="H9" s="193">
        <f>'一覧表 (2)'!F10</f>
        <v>19.8</v>
      </c>
      <c r="I9" s="194"/>
      <c r="J9" s="193"/>
      <c r="K9" s="194"/>
      <c r="L9" s="193"/>
      <c r="M9" s="194"/>
      <c r="N9" s="193"/>
      <c r="O9" s="194"/>
      <c r="P9" s="193"/>
      <c r="Q9" s="194"/>
      <c r="R9" s="193"/>
      <c r="S9" s="194"/>
      <c r="T9" s="189"/>
      <c r="U9" s="190"/>
    </row>
    <row r="10" spans="1:21" ht="24" customHeight="1">
      <c r="A10" s="73" t="s">
        <v>20</v>
      </c>
      <c r="B10" s="193"/>
      <c r="C10" s="194"/>
      <c r="D10" s="193"/>
      <c r="E10" s="194"/>
      <c r="F10" s="193"/>
      <c r="G10" s="194"/>
      <c r="H10" s="193">
        <f>'一覧表 (2)'!F11</f>
        <v>7.5</v>
      </c>
      <c r="I10" s="194"/>
      <c r="J10" s="193"/>
      <c r="K10" s="194"/>
      <c r="L10" s="193"/>
      <c r="M10" s="194"/>
      <c r="N10" s="193"/>
      <c r="O10" s="194"/>
      <c r="P10" s="193"/>
      <c r="Q10" s="194"/>
      <c r="R10" s="195"/>
      <c r="S10" s="196"/>
      <c r="T10" s="189"/>
      <c r="U10" s="190"/>
    </row>
    <row r="11" spans="1:21" ht="24" customHeight="1">
      <c r="A11" s="73" t="s">
        <v>84</v>
      </c>
      <c r="B11" s="193"/>
      <c r="C11" s="194"/>
      <c r="D11" s="193"/>
      <c r="E11" s="194"/>
      <c r="F11" s="193"/>
      <c r="G11" s="194"/>
      <c r="H11" s="193">
        <f>'一覧表 (2)'!F12</f>
        <v>93.7</v>
      </c>
      <c r="I11" s="194"/>
      <c r="J11" s="193"/>
      <c r="K11" s="194"/>
      <c r="L11" s="193"/>
      <c r="M11" s="194"/>
      <c r="N11" s="193"/>
      <c r="O11" s="194"/>
      <c r="P11" s="193"/>
      <c r="Q11" s="194"/>
      <c r="R11" s="193"/>
      <c r="S11" s="194"/>
      <c r="T11" s="189"/>
      <c r="U11" s="190"/>
    </row>
    <row r="12" spans="1:21" ht="24" customHeight="1">
      <c r="A12" s="73" t="s">
        <v>70</v>
      </c>
      <c r="B12" s="86" t="s">
        <v>71</v>
      </c>
      <c r="C12" s="86" t="s">
        <v>72</v>
      </c>
      <c r="D12" s="86" t="s">
        <v>71</v>
      </c>
      <c r="E12" s="86" t="s">
        <v>72</v>
      </c>
      <c r="F12" s="86" t="s">
        <v>71</v>
      </c>
      <c r="G12" s="86" t="s">
        <v>72</v>
      </c>
      <c r="H12" s="86" t="s">
        <v>71</v>
      </c>
      <c r="I12" s="86" t="s">
        <v>72</v>
      </c>
      <c r="J12" s="86" t="s">
        <v>71</v>
      </c>
      <c r="K12" s="86" t="s">
        <v>72</v>
      </c>
      <c r="L12" s="86" t="s">
        <v>71</v>
      </c>
      <c r="M12" s="86" t="s">
        <v>72</v>
      </c>
      <c r="N12" s="86" t="s">
        <v>71</v>
      </c>
      <c r="O12" s="86" t="s">
        <v>72</v>
      </c>
      <c r="P12" s="86" t="s">
        <v>71</v>
      </c>
      <c r="Q12" s="86" t="s">
        <v>72</v>
      </c>
      <c r="R12" s="86"/>
      <c r="S12" s="86"/>
      <c r="T12" s="86" t="s">
        <v>71</v>
      </c>
      <c r="U12" s="86" t="s">
        <v>72</v>
      </c>
    </row>
    <row r="13" spans="1:21" ht="24" customHeight="1">
      <c r="A13" s="73" t="s">
        <v>221</v>
      </c>
      <c r="B13" s="89"/>
      <c r="C13" s="90"/>
      <c r="D13" s="89"/>
      <c r="E13" s="90"/>
      <c r="F13" s="89"/>
      <c r="G13" s="90"/>
      <c r="H13" s="89">
        <f>'一覧表 (2)'!F19</f>
        <v>118</v>
      </c>
      <c r="I13" s="90">
        <f>ROUND(H13/22.98977,3)</f>
        <v>5.133</v>
      </c>
      <c r="J13" s="89"/>
      <c r="K13" s="90"/>
      <c r="L13" s="89"/>
      <c r="M13" s="90"/>
      <c r="N13" s="89"/>
      <c r="O13" s="90"/>
      <c r="P13" s="91"/>
      <c r="Q13" s="91"/>
      <c r="R13" s="100"/>
      <c r="S13" s="90"/>
      <c r="T13" s="91"/>
      <c r="U13" s="91"/>
    </row>
    <row r="14" spans="1:21" ht="24" customHeight="1">
      <c r="A14" s="73" t="s">
        <v>222</v>
      </c>
      <c r="B14" s="89"/>
      <c r="C14" s="90"/>
      <c r="D14" s="89"/>
      <c r="E14" s="90"/>
      <c r="F14" s="89"/>
      <c r="G14" s="90"/>
      <c r="H14" s="89">
        <f>'一覧表 (2)'!F20</f>
        <v>14.2</v>
      </c>
      <c r="I14" s="90">
        <f>ROUND(H14/39.0983,3)</f>
        <v>0.36299999999999999</v>
      </c>
      <c r="J14" s="89"/>
      <c r="K14" s="90"/>
      <c r="L14" s="89"/>
      <c r="M14" s="90"/>
      <c r="N14" s="89"/>
      <c r="O14" s="90"/>
      <c r="P14" s="91"/>
      <c r="Q14" s="91"/>
      <c r="R14" s="100"/>
      <c r="S14" s="90"/>
      <c r="T14" s="91"/>
      <c r="U14" s="91"/>
    </row>
    <row r="15" spans="1:21" ht="24" customHeight="1">
      <c r="A15" s="73" t="s">
        <v>223</v>
      </c>
      <c r="B15" s="89"/>
      <c r="C15" s="90"/>
      <c r="D15" s="89"/>
      <c r="E15" s="90"/>
      <c r="F15" s="89"/>
      <c r="G15" s="90"/>
      <c r="H15" s="89">
        <f>'一覧表 (2)'!F21</f>
        <v>43.7</v>
      </c>
      <c r="I15" s="90">
        <f>ROUND(H15/20.04,3)</f>
        <v>2.181</v>
      </c>
      <c r="J15" s="89"/>
      <c r="K15" s="90"/>
      <c r="L15" s="89"/>
      <c r="M15" s="90"/>
      <c r="N15" s="89"/>
      <c r="O15" s="90"/>
      <c r="P15" s="91"/>
      <c r="Q15" s="91"/>
      <c r="R15" s="100"/>
      <c r="S15" s="90"/>
      <c r="T15" s="91"/>
      <c r="U15" s="91"/>
    </row>
    <row r="16" spans="1:21" ht="24" customHeight="1">
      <c r="A16" s="73" t="s">
        <v>224</v>
      </c>
      <c r="B16" s="89"/>
      <c r="C16" s="90"/>
      <c r="D16" s="89"/>
      <c r="E16" s="90"/>
      <c r="F16" s="89"/>
      <c r="G16" s="90"/>
      <c r="H16" s="89">
        <f>'一覧表 (2)'!F22</f>
        <v>25.2</v>
      </c>
      <c r="I16" s="90">
        <f>ROUND(H16/12.153,3)</f>
        <v>2.0739999999999998</v>
      </c>
      <c r="J16" s="89"/>
      <c r="K16" s="90"/>
      <c r="L16" s="89"/>
      <c r="M16" s="90"/>
      <c r="N16" s="89"/>
      <c r="O16" s="90"/>
      <c r="P16" s="91"/>
      <c r="Q16" s="91"/>
      <c r="R16" s="100"/>
      <c r="S16" s="90"/>
      <c r="T16" s="91"/>
      <c r="U16" s="91"/>
    </row>
    <row r="17" spans="1:21" ht="24" customHeight="1">
      <c r="A17" s="73" t="s">
        <v>225</v>
      </c>
      <c r="B17" s="89"/>
      <c r="C17" s="92"/>
      <c r="D17" s="89"/>
      <c r="E17" s="92"/>
      <c r="F17" s="89"/>
      <c r="G17" s="92"/>
      <c r="H17" s="89">
        <f>'一覧表 (2)'!F23</f>
        <v>0.43</v>
      </c>
      <c r="I17" s="92">
        <f>IF(AND(H17&lt;&gt;"-",H17&lt;&gt;"&lt;0.01"),ROUND(H17/14, 3),"-")</f>
        <v>3.1E-2</v>
      </c>
      <c r="J17" s="91"/>
      <c r="K17" s="92"/>
      <c r="L17" s="89"/>
      <c r="M17" s="92"/>
      <c r="N17" s="101"/>
      <c r="O17" s="92"/>
      <c r="P17" s="91"/>
      <c r="Q17" s="92"/>
      <c r="R17" s="100"/>
      <c r="S17" s="90"/>
      <c r="T17" s="91"/>
      <c r="U17" s="92"/>
    </row>
    <row r="18" spans="1:21" ht="24" customHeight="1">
      <c r="A18" s="73" t="s">
        <v>226</v>
      </c>
      <c r="B18" s="89"/>
      <c r="C18" s="92"/>
      <c r="D18" s="89"/>
      <c r="E18" s="92"/>
      <c r="F18" s="89"/>
      <c r="G18" s="92"/>
      <c r="H18" s="89">
        <f>'一覧表 (2)'!F24</f>
        <v>6.89</v>
      </c>
      <c r="I18" s="92">
        <f>IF(AND(H18&lt;&gt;"-",H18&lt;&gt;"&lt;0.01"),ROUND(H18/27.924, 3),"-")</f>
        <v>0.247</v>
      </c>
      <c r="J18" s="89"/>
      <c r="K18" s="92"/>
      <c r="L18" s="89"/>
      <c r="M18" s="92"/>
      <c r="N18" s="89"/>
      <c r="O18" s="92"/>
      <c r="P18" s="89"/>
      <c r="Q18" s="92"/>
      <c r="R18" s="101"/>
      <c r="S18" s="90"/>
      <c r="T18" s="91"/>
      <c r="U18" s="92"/>
    </row>
    <row r="19" spans="1:21" ht="24" customHeight="1">
      <c r="A19" s="73" t="s">
        <v>227</v>
      </c>
      <c r="B19" s="89"/>
      <c r="C19" s="92"/>
      <c r="D19" s="89"/>
      <c r="E19" s="92"/>
      <c r="F19" s="89"/>
      <c r="G19" s="92"/>
      <c r="H19" s="89">
        <f>'一覧表 (2)'!F25</f>
        <v>0.19</v>
      </c>
      <c r="I19" s="92">
        <f>IF(AND(H19&lt;&gt;"-",H19&lt;&gt;"&lt;0.01"),ROUND(H19/27.469, 3),"-")</f>
        <v>7.0000000000000001E-3</v>
      </c>
      <c r="J19" s="89"/>
      <c r="K19" s="92"/>
      <c r="L19" s="89"/>
      <c r="M19" s="92"/>
      <c r="N19" s="89"/>
      <c r="O19" s="92"/>
      <c r="P19" s="89"/>
      <c r="Q19" s="92"/>
      <c r="R19" s="93"/>
      <c r="S19" s="90"/>
      <c r="T19" s="91"/>
      <c r="U19" s="92"/>
    </row>
    <row r="20" spans="1:21" ht="24" customHeight="1">
      <c r="A20" s="94" t="s">
        <v>73</v>
      </c>
      <c r="B20" s="89"/>
      <c r="C20" s="90"/>
      <c r="D20" s="89"/>
      <c r="E20" s="90"/>
      <c r="F20" s="89"/>
      <c r="G20" s="90"/>
      <c r="H20" s="89"/>
      <c r="I20" s="90">
        <f>SUM(I13:I19)</f>
        <v>10.036000000000001</v>
      </c>
      <c r="J20" s="89"/>
      <c r="K20" s="90"/>
      <c r="L20" s="89"/>
      <c r="M20" s="90"/>
      <c r="N20" s="89"/>
      <c r="O20" s="90"/>
      <c r="P20" s="89"/>
      <c r="Q20" s="90"/>
      <c r="R20" s="89"/>
      <c r="S20" s="90"/>
      <c r="T20" s="89"/>
      <c r="U20" s="90"/>
    </row>
    <row r="21" spans="1:21" ht="24" customHeight="1">
      <c r="A21" s="94" t="s">
        <v>220</v>
      </c>
      <c r="B21" s="89"/>
      <c r="C21" s="90"/>
      <c r="D21" s="89"/>
      <c r="E21" s="90"/>
      <c r="F21" s="89"/>
      <c r="G21" s="90"/>
      <c r="H21" s="89">
        <f>'一覧表 (2)'!F16</f>
        <v>79.900000000000006</v>
      </c>
      <c r="I21" s="90">
        <f>ROUND(H21/35.453,3)</f>
        <v>2.254</v>
      </c>
      <c r="J21" s="89"/>
      <c r="K21" s="90"/>
      <c r="L21" s="89"/>
      <c r="M21" s="90"/>
      <c r="N21" s="89"/>
      <c r="O21" s="90"/>
      <c r="P21" s="91"/>
      <c r="Q21" s="92"/>
      <c r="R21" s="89"/>
      <c r="S21" s="90"/>
      <c r="T21" s="91"/>
      <c r="U21" s="92"/>
    </row>
    <row r="22" spans="1:21" ht="24" customHeight="1">
      <c r="A22" s="94" t="s">
        <v>230</v>
      </c>
      <c r="B22" s="89"/>
      <c r="C22" s="92"/>
      <c r="D22" s="89"/>
      <c r="E22" s="92"/>
      <c r="F22" s="89"/>
      <c r="G22" s="92"/>
      <c r="H22" s="89">
        <f>'一覧表 (2)'!F15</f>
        <v>412</v>
      </c>
      <c r="I22" s="92">
        <f>IF(H22&lt;&gt;"-", ROUND(H22/61.02,3), "-")</f>
        <v>6.7519999999999998</v>
      </c>
      <c r="J22" s="89"/>
      <c r="K22" s="92"/>
      <c r="L22" s="89"/>
      <c r="M22" s="92"/>
      <c r="N22" s="89"/>
      <c r="O22" s="92"/>
      <c r="P22" s="91"/>
      <c r="Q22" s="92"/>
      <c r="R22" s="89"/>
      <c r="S22" s="90"/>
      <c r="T22" s="91"/>
      <c r="U22" s="92"/>
    </row>
    <row r="23" spans="1:21" ht="24" customHeight="1">
      <c r="A23" s="94" t="s">
        <v>228</v>
      </c>
      <c r="B23" s="91"/>
      <c r="C23" s="92"/>
      <c r="D23" s="91"/>
      <c r="E23" s="92"/>
      <c r="F23" s="91"/>
      <c r="G23" s="92"/>
      <c r="H23" s="91" t="str">
        <f>'一覧表 (2)'!F17</f>
        <v>&lt;1</v>
      </c>
      <c r="I23" s="92" t="str">
        <f>IF(AND(H23&lt;&gt;"-",H23&lt;&gt;"&lt;1"),ROUND(H23/48.0288, 3),"-")</f>
        <v>-</v>
      </c>
      <c r="J23" s="91"/>
      <c r="K23" s="92"/>
      <c r="L23" s="91"/>
      <c r="M23" s="92"/>
      <c r="N23" s="91"/>
      <c r="O23" s="92"/>
      <c r="P23" s="91"/>
      <c r="Q23" s="92"/>
      <c r="R23" s="100"/>
      <c r="S23" s="90"/>
      <c r="T23" s="91"/>
      <c r="U23" s="92"/>
    </row>
    <row r="24" spans="1:21" ht="24" customHeight="1">
      <c r="A24" s="94" t="s">
        <v>229</v>
      </c>
      <c r="B24" s="101"/>
      <c r="C24" s="92"/>
      <c r="D24" s="101"/>
      <c r="E24" s="92"/>
      <c r="F24" s="101"/>
      <c r="G24" s="92"/>
      <c r="H24" s="101" t="str">
        <f>'一覧表 (2)'!F18</f>
        <v>&lt;0.01</v>
      </c>
      <c r="I24" s="92" t="str">
        <f>IF(AND(H24&lt;&gt;"-",H24&lt;&gt;"&lt;0.01"),ROUND(H24/14, 3),"-")</f>
        <v>-</v>
      </c>
      <c r="J24" s="101"/>
      <c r="K24" s="92"/>
      <c r="L24" s="101"/>
      <c r="M24" s="92"/>
      <c r="N24" s="93"/>
      <c r="O24" s="92"/>
      <c r="P24" s="91"/>
      <c r="Q24" s="92"/>
      <c r="R24" s="93"/>
      <c r="S24" s="90"/>
      <c r="T24" s="91"/>
      <c r="U24" s="92"/>
    </row>
    <row r="25" spans="1:21" ht="24" customHeight="1">
      <c r="A25" s="94" t="s">
        <v>74</v>
      </c>
      <c r="B25" s="96"/>
      <c r="C25" s="90"/>
      <c r="D25" s="96"/>
      <c r="E25" s="90"/>
      <c r="F25" s="96"/>
      <c r="G25" s="90"/>
      <c r="H25" s="96"/>
      <c r="I25" s="90">
        <f>SUM(I21:I24)</f>
        <v>9.0060000000000002</v>
      </c>
      <c r="J25" s="96"/>
      <c r="K25" s="90"/>
      <c r="L25" s="96"/>
      <c r="M25" s="90"/>
      <c r="N25" s="96"/>
      <c r="O25" s="90"/>
      <c r="P25" s="96"/>
      <c r="Q25" s="90"/>
      <c r="R25" s="96"/>
      <c r="S25" s="90"/>
      <c r="T25" s="96"/>
      <c r="U25" s="90"/>
    </row>
    <row r="26" spans="1:21" ht="24" customHeight="1">
      <c r="A26" s="94" t="s">
        <v>75</v>
      </c>
      <c r="B26" s="96"/>
      <c r="C26" s="90"/>
      <c r="D26" s="96"/>
      <c r="E26" s="90"/>
      <c r="F26" s="96"/>
      <c r="G26" s="90"/>
      <c r="H26" s="96"/>
      <c r="I26" s="90">
        <f>ROUND(I20/I25,3)</f>
        <v>1.1140000000000001</v>
      </c>
      <c r="J26" s="96"/>
      <c r="K26" s="90"/>
      <c r="L26" s="96"/>
      <c r="M26" s="90"/>
      <c r="N26" s="96"/>
      <c r="O26" s="90"/>
      <c r="P26" s="96"/>
      <c r="Q26" s="90"/>
      <c r="R26" s="96"/>
      <c r="S26" s="90"/>
      <c r="T26" s="96"/>
      <c r="U26" s="90"/>
    </row>
    <row r="27" spans="1:21" ht="20.100000000000001" customHeight="1">
      <c r="A27" s="97"/>
      <c r="B27" s="98" t="s">
        <v>176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</sheetData>
  <mergeCells count="6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0 I15 I21 I16 I13 I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M27" sqref="M27"/>
    </sheetView>
  </sheetViews>
  <sheetFormatPr defaultRowHeight="20.100000000000001" customHeight="1"/>
  <cols>
    <col min="1" max="1" width="17.375" style="99" customWidth="1"/>
    <col min="2" max="21" width="7.125" style="72" customWidth="1"/>
    <col min="22" max="16384" width="9" style="72"/>
  </cols>
  <sheetData>
    <row r="1" spans="1:21" ht="18.95" customHeight="1">
      <c r="A1" s="67"/>
      <c r="B1" s="68" t="s">
        <v>260</v>
      </c>
      <c r="C1" s="69"/>
      <c r="D1" s="70"/>
      <c r="E1" s="70"/>
      <c r="F1" s="70"/>
      <c r="G1" s="71" t="s">
        <v>77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102"/>
      <c r="C3" s="64"/>
      <c r="D3" s="64"/>
      <c r="E3" s="64"/>
      <c r="F3" s="64"/>
      <c r="G3" s="64"/>
      <c r="H3" s="64"/>
      <c r="I3" s="64"/>
      <c r="J3" s="64"/>
      <c r="K3" s="62" t="s">
        <v>50</v>
      </c>
      <c r="L3" s="62"/>
      <c r="M3" s="64"/>
      <c r="N3" s="64"/>
      <c r="O3" s="64"/>
      <c r="P3" s="64"/>
      <c r="Q3" s="64"/>
      <c r="R3" s="64"/>
      <c r="S3" s="64"/>
      <c r="T3" s="64"/>
      <c r="U3" s="66"/>
    </row>
    <row r="4" spans="1:21" s="77" customFormat="1" ht="24" customHeight="1">
      <c r="A4" s="73" t="s">
        <v>3</v>
      </c>
      <c r="B4" s="103">
        <v>18</v>
      </c>
      <c r="C4" s="76"/>
      <c r="D4" s="75">
        <v>19</v>
      </c>
      <c r="E4" s="76"/>
      <c r="F4" s="75">
        <v>20</v>
      </c>
      <c r="G4" s="76"/>
      <c r="H4" s="75">
        <v>21</v>
      </c>
      <c r="I4" s="76"/>
      <c r="J4" s="75">
        <v>22</v>
      </c>
      <c r="K4" s="76"/>
      <c r="L4" s="201">
        <v>23</v>
      </c>
      <c r="M4" s="202"/>
      <c r="N4" s="75">
        <v>24</v>
      </c>
      <c r="O4" s="76"/>
      <c r="P4" s="78">
        <v>25</v>
      </c>
      <c r="Q4" s="84"/>
      <c r="R4" s="75">
        <v>26</v>
      </c>
      <c r="S4" s="76"/>
      <c r="T4" s="75">
        <v>27</v>
      </c>
      <c r="U4" s="76"/>
    </row>
    <row r="5" spans="1:21" ht="24" customHeight="1">
      <c r="A5" s="73" t="s">
        <v>4</v>
      </c>
      <c r="B5" s="103" t="s">
        <v>51</v>
      </c>
      <c r="C5" s="76"/>
      <c r="D5" s="75" t="s">
        <v>52</v>
      </c>
      <c r="E5" s="76"/>
      <c r="F5" s="75" t="s">
        <v>53</v>
      </c>
      <c r="G5" s="76"/>
      <c r="H5" s="75" t="s">
        <v>54</v>
      </c>
      <c r="I5" s="76"/>
      <c r="J5" s="75" t="s">
        <v>55</v>
      </c>
      <c r="K5" s="76"/>
      <c r="L5" s="201" t="s">
        <v>56</v>
      </c>
      <c r="M5" s="202"/>
      <c r="N5" s="75" t="s">
        <v>57</v>
      </c>
      <c r="O5" s="76"/>
      <c r="P5" s="75" t="s">
        <v>58</v>
      </c>
      <c r="Q5" s="76"/>
      <c r="R5" s="104" t="s">
        <v>233</v>
      </c>
      <c r="S5" s="76"/>
      <c r="T5" s="75" t="s">
        <v>60</v>
      </c>
      <c r="U5" s="76"/>
    </row>
    <row r="6" spans="1:21" ht="24" customHeight="1">
      <c r="A6" s="73" t="s">
        <v>81</v>
      </c>
      <c r="B6" s="197"/>
      <c r="C6" s="198"/>
      <c r="D6" s="197"/>
      <c r="E6" s="198"/>
      <c r="F6" s="197"/>
      <c r="G6" s="198"/>
      <c r="H6" s="197"/>
      <c r="I6" s="198"/>
      <c r="J6" s="197"/>
      <c r="K6" s="198"/>
      <c r="L6" s="197">
        <f>'一覧表 (3)'!H7</f>
        <v>6.45</v>
      </c>
      <c r="M6" s="198"/>
      <c r="N6" s="197"/>
      <c r="O6" s="198"/>
      <c r="P6" s="197"/>
      <c r="Q6" s="198"/>
      <c r="R6" s="197"/>
      <c r="S6" s="198"/>
      <c r="T6" s="197"/>
      <c r="U6" s="198"/>
    </row>
    <row r="7" spans="1:21" s="81" customFormat="1" ht="24" customHeight="1">
      <c r="A7" s="73" t="s">
        <v>82</v>
      </c>
      <c r="B7" s="193"/>
      <c r="C7" s="194"/>
      <c r="D7" s="193"/>
      <c r="E7" s="194"/>
      <c r="F7" s="193"/>
      <c r="G7" s="194"/>
      <c r="H7" s="193"/>
      <c r="I7" s="194"/>
      <c r="J7" s="193"/>
      <c r="K7" s="194"/>
      <c r="L7" s="193">
        <f>'一覧表 (3)'!H9</f>
        <v>17.100000000000001</v>
      </c>
      <c r="M7" s="194"/>
      <c r="N7" s="193"/>
      <c r="O7" s="194"/>
      <c r="P7" s="193"/>
      <c r="Q7" s="194"/>
      <c r="R7" s="197"/>
      <c r="S7" s="198"/>
      <c r="T7" s="193"/>
      <c r="U7" s="194"/>
    </row>
    <row r="8" spans="1:21" ht="24" customHeight="1">
      <c r="A8" s="73" t="s">
        <v>69</v>
      </c>
      <c r="B8" s="184"/>
      <c r="C8" s="185"/>
      <c r="D8" s="184"/>
      <c r="E8" s="185"/>
      <c r="F8" s="184"/>
      <c r="G8" s="185"/>
      <c r="H8" s="184"/>
      <c r="I8" s="185"/>
      <c r="J8" s="184"/>
      <c r="K8" s="185"/>
      <c r="L8" s="184">
        <f>'一覧表 (3)'!H6</f>
        <v>42695</v>
      </c>
      <c r="M8" s="185"/>
      <c r="N8" s="184"/>
      <c r="O8" s="185"/>
      <c r="P8" s="184"/>
      <c r="Q8" s="185"/>
      <c r="R8" s="197"/>
      <c r="S8" s="198"/>
      <c r="T8" s="184"/>
      <c r="U8" s="185"/>
    </row>
    <row r="9" spans="1:21" ht="24" customHeight="1">
      <c r="A9" s="73" t="s">
        <v>83</v>
      </c>
      <c r="B9" s="193"/>
      <c r="C9" s="194"/>
      <c r="D9" s="193"/>
      <c r="E9" s="194"/>
      <c r="F9" s="193"/>
      <c r="G9" s="194"/>
      <c r="H9" s="193"/>
      <c r="I9" s="194"/>
      <c r="J9" s="193"/>
      <c r="K9" s="194"/>
      <c r="L9" s="193">
        <f>'一覧表 (3)'!H10</f>
        <v>17.7</v>
      </c>
      <c r="M9" s="194"/>
      <c r="N9" s="193"/>
      <c r="O9" s="194"/>
      <c r="P9" s="193"/>
      <c r="Q9" s="194"/>
      <c r="R9" s="197"/>
      <c r="S9" s="198"/>
      <c r="T9" s="193"/>
      <c r="U9" s="194"/>
    </row>
    <row r="10" spans="1:21" ht="24" customHeight="1">
      <c r="A10" s="73" t="s">
        <v>20</v>
      </c>
      <c r="B10" s="193"/>
      <c r="C10" s="194"/>
      <c r="D10" s="193"/>
      <c r="E10" s="194"/>
      <c r="F10" s="193"/>
      <c r="G10" s="194"/>
      <c r="H10" s="193"/>
      <c r="I10" s="194"/>
      <c r="J10" s="193"/>
      <c r="K10" s="194"/>
      <c r="L10" s="193">
        <f>'一覧表 (3)'!H11</f>
        <v>7.1</v>
      </c>
      <c r="M10" s="194"/>
      <c r="N10" s="193"/>
      <c r="O10" s="194"/>
      <c r="P10" s="193"/>
      <c r="Q10" s="194"/>
      <c r="R10" s="197"/>
      <c r="S10" s="198"/>
      <c r="T10" s="193"/>
      <c r="U10" s="194"/>
    </row>
    <row r="11" spans="1:21" ht="24" customHeight="1">
      <c r="A11" s="73" t="s">
        <v>84</v>
      </c>
      <c r="B11" s="193"/>
      <c r="C11" s="194"/>
      <c r="D11" s="193"/>
      <c r="E11" s="194"/>
      <c r="F11" s="193"/>
      <c r="G11" s="194"/>
      <c r="H11" s="193"/>
      <c r="I11" s="194"/>
      <c r="J11" s="193"/>
      <c r="K11" s="194"/>
      <c r="L11" s="193">
        <f>'一覧表 (3)'!H12</f>
        <v>36.799999999999997</v>
      </c>
      <c r="M11" s="194"/>
      <c r="N11" s="193"/>
      <c r="O11" s="194"/>
      <c r="P11" s="193"/>
      <c r="Q11" s="194"/>
      <c r="R11" s="197"/>
      <c r="S11" s="198"/>
      <c r="T11" s="193"/>
      <c r="U11" s="194"/>
    </row>
    <row r="12" spans="1:21" ht="24" customHeight="1">
      <c r="A12" s="73" t="s">
        <v>70</v>
      </c>
      <c r="B12" s="86" t="s">
        <v>71</v>
      </c>
      <c r="C12" s="86" t="s">
        <v>72</v>
      </c>
      <c r="D12" s="86" t="s">
        <v>71</v>
      </c>
      <c r="E12" s="86" t="s">
        <v>72</v>
      </c>
      <c r="F12" s="86" t="s">
        <v>71</v>
      </c>
      <c r="G12" s="86" t="s">
        <v>72</v>
      </c>
      <c r="H12" s="86" t="s">
        <v>71</v>
      </c>
      <c r="I12" s="86" t="s">
        <v>72</v>
      </c>
      <c r="J12" s="86" t="s">
        <v>71</v>
      </c>
      <c r="K12" s="86" t="s">
        <v>72</v>
      </c>
      <c r="L12" s="86" t="s">
        <v>71</v>
      </c>
      <c r="M12" s="86" t="s">
        <v>72</v>
      </c>
      <c r="N12" s="86" t="s">
        <v>71</v>
      </c>
      <c r="O12" s="86" t="s">
        <v>72</v>
      </c>
      <c r="P12" s="86" t="s">
        <v>71</v>
      </c>
      <c r="Q12" s="86" t="s">
        <v>72</v>
      </c>
      <c r="R12" s="86" t="s">
        <v>71</v>
      </c>
      <c r="S12" s="86" t="s">
        <v>72</v>
      </c>
      <c r="T12" s="86" t="s">
        <v>71</v>
      </c>
      <c r="U12" s="86" t="s">
        <v>72</v>
      </c>
    </row>
    <row r="13" spans="1:21" ht="24" customHeight="1">
      <c r="A13" s="73" t="s">
        <v>221</v>
      </c>
      <c r="B13" s="91"/>
      <c r="C13" s="92"/>
      <c r="D13" s="91"/>
      <c r="E13" s="92"/>
      <c r="F13" s="91"/>
      <c r="G13" s="92"/>
      <c r="H13" s="91"/>
      <c r="I13" s="92"/>
      <c r="J13" s="91"/>
      <c r="K13" s="92"/>
      <c r="L13" s="91">
        <f>'一覧表 (3)'!H19</f>
        <v>26.6</v>
      </c>
      <c r="M13" s="92">
        <f>ROUND(L13/22.98977,3)</f>
        <v>1.157</v>
      </c>
      <c r="N13" s="91"/>
      <c r="O13" s="92"/>
      <c r="P13" s="91"/>
      <c r="Q13" s="92"/>
      <c r="R13" s="91"/>
      <c r="S13" s="92"/>
      <c r="T13" s="91"/>
      <c r="U13" s="92"/>
    </row>
    <row r="14" spans="1:21" ht="24" customHeight="1">
      <c r="A14" s="73" t="s">
        <v>222</v>
      </c>
      <c r="B14" s="91"/>
      <c r="C14" s="92"/>
      <c r="D14" s="91"/>
      <c r="E14" s="92"/>
      <c r="F14" s="91"/>
      <c r="G14" s="92"/>
      <c r="H14" s="91"/>
      <c r="I14" s="92"/>
      <c r="J14" s="91"/>
      <c r="K14" s="92"/>
      <c r="L14" s="91">
        <f>'一覧表 (3)'!H20</f>
        <v>4.3</v>
      </c>
      <c r="M14" s="92">
        <f>ROUND(L14/39.0983,3)</f>
        <v>0.11</v>
      </c>
      <c r="N14" s="91"/>
      <c r="O14" s="92"/>
      <c r="P14" s="91"/>
      <c r="Q14" s="92"/>
      <c r="R14" s="92"/>
      <c r="S14" s="92"/>
      <c r="T14" s="91"/>
      <c r="U14" s="92"/>
    </row>
    <row r="15" spans="1:21" ht="24" customHeight="1">
      <c r="A15" s="73" t="s">
        <v>223</v>
      </c>
      <c r="B15" s="91"/>
      <c r="C15" s="92"/>
      <c r="D15" s="91"/>
      <c r="E15" s="92"/>
      <c r="F15" s="91"/>
      <c r="G15" s="92"/>
      <c r="H15" s="91"/>
      <c r="I15" s="92"/>
      <c r="J15" s="91"/>
      <c r="K15" s="92"/>
      <c r="L15" s="91">
        <f>'一覧表 (3)'!H21</f>
        <v>24.2</v>
      </c>
      <c r="M15" s="92">
        <f>ROUND(L15/20.04,3)</f>
        <v>1.208</v>
      </c>
      <c r="N15" s="91"/>
      <c r="O15" s="92"/>
      <c r="P15" s="91"/>
      <c r="Q15" s="92"/>
      <c r="R15" s="92"/>
      <c r="S15" s="92"/>
      <c r="T15" s="91"/>
      <c r="U15" s="92"/>
    </row>
    <row r="16" spans="1:21" ht="24" customHeight="1">
      <c r="A16" s="73" t="s">
        <v>224</v>
      </c>
      <c r="B16" s="91"/>
      <c r="C16" s="92"/>
      <c r="D16" s="91"/>
      <c r="E16" s="92"/>
      <c r="F16" s="91"/>
      <c r="G16" s="92"/>
      <c r="H16" s="91"/>
      <c r="I16" s="92"/>
      <c r="J16" s="91"/>
      <c r="K16" s="92"/>
      <c r="L16" s="91">
        <f>'一覧表 (3)'!H22</f>
        <v>11.1</v>
      </c>
      <c r="M16" s="92">
        <f>ROUND(L16/12.153,3)</f>
        <v>0.91300000000000003</v>
      </c>
      <c r="N16" s="91"/>
      <c r="O16" s="92"/>
      <c r="P16" s="91"/>
      <c r="Q16" s="92"/>
      <c r="R16" s="92"/>
      <c r="S16" s="92"/>
      <c r="T16" s="91"/>
      <c r="U16" s="92"/>
    </row>
    <row r="17" spans="1:21" ht="24" customHeight="1">
      <c r="A17" s="73" t="s">
        <v>225</v>
      </c>
      <c r="B17" s="91"/>
      <c r="C17" s="92"/>
      <c r="D17" s="91"/>
      <c r="E17" s="92"/>
      <c r="F17" s="91"/>
      <c r="G17" s="92"/>
      <c r="H17" s="91"/>
      <c r="I17" s="92"/>
      <c r="J17" s="91"/>
      <c r="K17" s="92"/>
      <c r="L17" s="91" t="str">
        <f>'一覧表 (3)'!H23</f>
        <v>-</v>
      </c>
      <c r="M17" s="92" t="str">
        <f>IF(AND(L17&lt;&gt;"-",L17&lt;&gt;"&lt;0.01"),ROUND(L17/14, 3),"-")</f>
        <v>-</v>
      </c>
      <c r="N17" s="91"/>
      <c r="O17" s="92"/>
      <c r="P17" s="91"/>
      <c r="Q17" s="92"/>
      <c r="R17" s="92"/>
      <c r="S17" s="92"/>
      <c r="T17" s="91"/>
      <c r="U17" s="92"/>
    </row>
    <row r="18" spans="1:21" ht="24" customHeight="1">
      <c r="A18" s="73" t="s">
        <v>226</v>
      </c>
      <c r="B18" s="91"/>
      <c r="C18" s="92"/>
      <c r="D18" s="91"/>
      <c r="E18" s="92"/>
      <c r="F18" s="91"/>
      <c r="G18" s="92"/>
      <c r="H18" s="91"/>
      <c r="I18" s="92"/>
      <c r="J18" s="91"/>
      <c r="K18" s="92"/>
      <c r="L18" s="91">
        <f>'一覧表 (3)'!H24</f>
        <v>3.36</v>
      </c>
      <c r="M18" s="92">
        <f>IF(AND(L18&lt;&gt;"-",L18&lt;&gt;"&lt;0.01"),ROUND(L18/27.924, 3),"-")</f>
        <v>0.12</v>
      </c>
      <c r="N18" s="91"/>
      <c r="O18" s="92"/>
      <c r="P18" s="91"/>
      <c r="Q18" s="92"/>
      <c r="R18" s="92"/>
      <c r="S18" s="92"/>
      <c r="T18" s="91"/>
      <c r="U18" s="92"/>
    </row>
    <row r="19" spans="1:21" ht="24" customHeight="1">
      <c r="A19" s="73" t="s">
        <v>227</v>
      </c>
      <c r="B19" s="91"/>
      <c r="C19" s="92"/>
      <c r="D19" s="91"/>
      <c r="E19" s="92"/>
      <c r="F19" s="91"/>
      <c r="G19" s="92"/>
      <c r="H19" s="91"/>
      <c r="I19" s="92"/>
      <c r="J19" s="91"/>
      <c r="K19" s="92"/>
      <c r="L19" s="91">
        <f>'一覧表 (3)'!H25</f>
        <v>0.55000000000000004</v>
      </c>
      <c r="M19" s="92">
        <f>IF(AND(L19&lt;&gt;"-",L19&lt;&gt;"&lt;0.01"),ROUND(L19/27.469, 3),"-")</f>
        <v>0.02</v>
      </c>
      <c r="N19" s="91"/>
      <c r="O19" s="92"/>
      <c r="P19" s="91"/>
      <c r="Q19" s="92"/>
      <c r="R19" s="92"/>
      <c r="S19" s="92"/>
      <c r="T19" s="91"/>
      <c r="U19" s="92"/>
    </row>
    <row r="20" spans="1:21" ht="24" customHeight="1">
      <c r="A20" s="94" t="s">
        <v>73</v>
      </c>
      <c r="B20" s="91"/>
      <c r="C20" s="92"/>
      <c r="D20" s="91"/>
      <c r="E20" s="92"/>
      <c r="F20" s="91"/>
      <c r="G20" s="92"/>
      <c r="H20" s="91"/>
      <c r="I20" s="92"/>
      <c r="J20" s="91"/>
      <c r="K20" s="92"/>
      <c r="L20" s="91"/>
      <c r="M20" s="92">
        <f>SUM(M13:M19)</f>
        <v>3.528</v>
      </c>
      <c r="N20" s="91"/>
      <c r="O20" s="92"/>
      <c r="P20" s="91"/>
      <c r="Q20" s="92"/>
      <c r="R20" s="92"/>
      <c r="S20" s="92"/>
      <c r="T20" s="91"/>
      <c r="U20" s="92"/>
    </row>
    <row r="21" spans="1:21" ht="24" customHeight="1">
      <c r="A21" s="94" t="s">
        <v>220</v>
      </c>
      <c r="B21" s="91"/>
      <c r="C21" s="92"/>
      <c r="D21" s="91"/>
      <c r="E21" s="92"/>
      <c r="F21" s="91"/>
      <c r="G21" s="92"/>
      <c r="H21" s="91"/>
      <c r="I21" s="92"/>
      <c r="J21" s="91"/>
      <c r="K21" s="92"/>
      <c r="L21" s="91">
        <f>'一覧表 (3)'!H16</f>
        <v>26.9</v>
      </c>
      <c r="M21" s="92">
        <f>ROUND(L21/35.453,3)</f>
        <v>0.75900000000000001</v>
      </c>
      <c r="N21" s="91"/>
      <c r="O21" s="92"/>
      <c r="P21" s="91"/>
      <c r="Q21" s="92"/>
      <c r="R21" s="92"/>
      <c r="S21" s="92"/>
      <c r="T21" s="91"/>
      <c r="U21" s="92"/>
    </row>
    <row r="22" spans="1:21" ht="24" customHeight="1">
      <c r="A22" s="94" t="s">
        <v>253</v>
      </c>
      <c r="B22" s="91"/>
      <c r="C22" s="92"/>
      <c r="D22" s="91"/>
      <c r="E22" s="92"/>
      <c r="F22" s="91"/>
      <c r="G22" s="92"/>
      <c r="H22" s="91"/>
      <c r="I22" s="92"/>
      <c r="J22" s="91"/>
      <c r="K22" s="92"/>
      <c r="L22" s="91" t="str">
        <f>'一覧表 (3)'!H15</f>
        <v>-</v>
      </c>
      <c r="M22" s="92" t="str">
        <f>IF(AND(L22&lt;&gt;"-",L22&lt;&gt;"&lt;0.01"),ROUND(L22/14, 3),"-")</f>
        <v>-</v>
      </c>
      <c r="N22" s="91"/>
      <c r="O22" s="92"/>
      <c r="P22" s="91"/>
      <c r="Q22" s="92"/>
      <c r="R22" s="92"/>
      <c r="S22" s="92"/>
      <c r="T22" s="91"/>
      <c r="U22" s="92"/>
    </row>
    <row r="23" spans="1:21" ht="24" customHeight="1">
      <c r="A23" s="94" t="s">
        <v>228</v>
      </c>
      <c r="B23" s="91"/>
      <c r="C23" s="92"/>
      <c r="D23" s="91"/>
      <c r="E23" s="92"/>
      <c r="F23" s="91"/>
      <c r="G23" s="92"/>
      <c r="H23" s="91"/>
      <c r="I23" s="92"/>
      <c r="J23" s="91"/>
      <c r="K23" s="92"/>
      <c r="L23" s="91">
        <f>'一覧表 (3)'!H17</f>
        <v>38</v>
      </c>
      <c r="M23" s="92">
        <f>IF(AND(L23&lt;&gt;"-",L23&lt;&gt;"&lt;1"),ROUND(L23/48.0288, 3),"-")</f>
        <v>0.79100000000000004</v>
      </c>
      <c r="N23" s="91"/>
      <c r="O23" s="92"/>
      <c r="P23" s="91"/>
      <c r="Q23" s="92"/>
      <c r="R23" s="92"/>
      <c r="S23" s="92"/>
      <c r="T23" s="91"/>
      <c r="U23" s="92"/>
    </row>
    <row r="24" spans="1:21" ht="24" customHeight="1">
      <c r="A24" s="94" t="s">
        <v>229</v>
      </c>
      <c r="B24" s="101"/>
      <c r="C24" s="92"/>
      <c r="D24" s="101"/>
      <c r="E24" s="92"/>
      <c r="F24" s="101"/>
      <c r="G24" s="92"/>
      <c r="H24" s="101"/>
      <c r="I24" s="92"/>
      <c r="J24" s="101"/>
      <c r="K24" s="92"/>
      <c r="L24" s="101" t="str">
        <f>'一覧表 (3)'!H18</f>
        <v>&lt;0.01</v>
      </c>
      <c r="M24" s="92" t="str">
        <f>IF(AND(L24&lt;&gt;"-",L24&lt;&gt;"&lt;0.01"),ROUND(L24/14, 3),"-")</f>
        <v>-</v>
      </c>
      <c r="N24" s="101"/>
      <c r="O24" s="92"/>
      <c r="P24" s="101"/>
      <c r="Q24" s="92"/>
      <c r="R24" s="92"/>
      <c r="S24" s="92"/>
      <c r="T24" s="101"/>
      <c r="U24" s="92"/>
    </row>
    <row r="25" spans="1:21" ht="24" customHeight="1">
      <c r="A25" s="94" t="s">
        <v>74</v>
      </c>
      <c r="B25" s="105"/>
      <c r="C25" s="92"/>
      <c r="D25" s="105"/>
      <c r="E25" s="92"/>
      <c r="F25" s="105"/>
      <c r="G25" s="92"/>
      <c r="H25" s="105"/>
      <c r="I25" s="92"/>
      <c r="J25" s="105"/>
      <c r="K25" s="92"/>
      <c r="L25" s="105"/>
      <c r="M25" s="92"/>
      <c r="N25" s="105"/>
      <c r="O25" s="92"/>
      <c r="P25" s="92"/>
      <c r="Q25" s="92"/>
      <c r="R25" s="92"/>
      <c r="S25" s="92"/>
      <c r="T25" s="92"/>
      <c r="U25" s="92"/>
    </row>
    <row r="26" spans="1:21" ht="24" customHeight="1">
      <c r="A26" s="94" t="s">
        <v>75</v>
      </c>
      <c r="B26" s="105"/>
      <c r="C26" s="92"/>
      <c r="D26" s="105"/>
      <c r="E26" s="92"/>
      <c r="F26" s="105"/>
      <c r="G26" s="92"/>
      <c r="H26" s="105"/>
      <c r="I26" s="92"/>
      <c r="J26" s="105"/>
      <c r="K26" s="92"/>
      <c r="L26" s="105"/>
      <c r="M26" s="92"/>
      <c r="N26" s="105"/>
      <c r="O26" s="92"/>
      <c r="P26" s="105"/>
      <c r="Q26" s="92"/>
      <c r="R26" s="92"/>
      <c r="S26" s="92"/>
      <c r="T26" s="105"/>
      <c r="U26" s="92"/>
    </row>
    <row r="27" spans="1:21" ht="20.100000000000001" customHeight="1">
      <c r="A27" s="97"/>
      <c r="B27" s="98" t="s">
        <v>261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</sheetData>
  <mergeCells count="6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M21 M14:M16 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2017-05-29T07:18:56Z</cp:lastPrinted>
  <dcterms:created xsi:type="dcterms:W3CDTF">1998-04-16T15:53:47Z</dcterms:created>
  <dcterms:modified xsi:type="dcterms:W3CDTF">2018-05-14T03:15:37Z</dcterms:modified>
</cp:coreProperties>
</file>