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ban-JG-HDD-01\project\共有-地下水協議会\ホームページ\20240800_水谷\地下水協議会HP会員専用ページ掲載用_202407\"/>
    </mc:Choice>
  </mc:AlternateContent>
  <xr:revisionPtr revIDLastSave="0" documentId="13_ncr:1_{78FA686B-0559-4763-9C88-C0BBF1C372AF}" xr6:coauthVersionLast="47" xr6:coauthVersionMax="47" xr10:uidLastSave="{00000000-0000-0000-0000-000000000000}"/>
  <bookViews>
    <workbookView xWindow="28680" yWindow="-120" windowWidth="29040" windowHeight="15720" firstSheet="1" activeTab="8" xr2:uid="{00000000-000D-0000-FFFF-FFFF00000000}"/>
  </bookViews>
  <sheets>
    <sheet name="観測井一覧表(変更済)" sheetId="9" r:id="rId1"/>
    <sheet name="一覧表" sheetId="1" r:id="rId2"/>
    <sheet name="一覧表 (2)" sheetId="2" r:id="rId3"/>
    <sheet name="一覧表 (3)" sheetId="3" r:id="rId4"/>
    <sheet name="一覧表 (4)" sheetId="10" r:id="rId5"/>
    <sheet name="イオン計算表" sheetId="4" r:id="rId6"/>
    <sheet name="イオン計算表 (2)" sheetId="5" r:id="rId7"/>
    <sheet name="イオン計算表 (3)" sheetId="8" r:id="rId8"/>
    <sheet name="イオン計算表 (4)" sheetId="11" r:id="rId9"/>
  </sheets>
  <definedNames>
    <definedName name="_xlnm.Print_Area" localSheetId="5">イオン計算表!$A$1:$U$27</definedName>
    <definedName name="_xlnm.Print_Area" localSheetId="6">'イオン計算表 (2)'!$A$1:$O$27</definedName>
    <definedName name="_xlnm.Print_Area" localSheetId="7">'イオン計算表 (3)'!$A$1:$U$27</definedName>
    <definedName name="_xlnm.Print_Area" localSheetId="8">'イオン計算表 (4)'!$A$1:$Q$27</definedName>
    <definedName name="_xlnm.Print_Area" localSheetId="1">一覧表!$A$1:$L$36</definedName>
    <definedName name="_xlnm.Print_Area" localSheetId="2">'一覧表 (2)'!$A$1:$I$36</definedName>
    <definedName name="_xlnm.Print_Area" localSheetId="3">'一覧表 (3)'!$A$1:$L$36</definedName>
    <definedName name="_xlnm.Print_Area" localSheetId="4">'一覧表 (4)'!$A$1:$J$36</definedName>
    <definedName name="_xlnm.Print_Area" localSheetId="0">'観測井一覧表(変更済)'!$A$1:$L$31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4" l="1"/>
  <c r="F23" i="4"/>
  <c r="G23" i="4" s="1"/>
  <c r="F22" i="4"/>
  <c r="G22" i="4" s="1"/>
  <c r="F21" i="4"/>
  <c r="G21" i="4" s="1"/>
  <c r="F19" i="4"/>
  <c r="G19" i="4" s="1"/>
  <c r="F18" i="4"/>
  <c r="G18" i="4" s="1"/>
  <c r="F17" i="4"/>
  <c r="F16" i="4"/>
  <c r="G16" i="4" s="1"/>
  <c r="F15" i="4"/>
  <c r="G15" i="4" s="1"/>
  <c r="F14" i="4"/>
  <c r="G14" i="4" s="1"/>
  <c r="F13" i="4"/>
  <c r="G13" i="4" s="1"/>
  <c r="G20" i="4" l="1"/>
  <c r="G25" i="4"/>
  <c r="G26" i="4" l="1"/>
  <c r="H24" i="4" l="1"/>
  <c r="I24" i="4" s="1"/>
  <c r="H23" i="4"/>
  <c r="I23" i="4" s="1"/>
  <c r="H22" i="4"/>
  <c r="I22" i="4" s="1"/>
  <c r="H21" i="4"/>
  <c r="I21" i="4" s="1"/>
  <c r="H19" i="4"/>
  <c r="I19" i="4" s="1"/>
  <c r="H18" i="4"/>
  <c r="I18" i="4" s="1"/>
  <c r="H17" i="4"/>
  <c r="H16" i="4"/>
  <c r="I16" i="4" s="1"/>
  <c r="H15" i="4"/>
  <c r="I15" i="4" s="1"/>
  <c r="H14" i="4"/>
  <c r="I14" i="4" s="1"/>
  <c r="H13" i="4"/>
  <c r="I13" i="4" s="1"/>
  <c r="F11" i="4"/>
  <c r="F10" i="4"/>
  <c r="F9" i="4"/>
  <c r="F8" i="4"/>
  <c r="F7" i="4"/>
  <c r="F6" i="4"/>
  <c r="H11" i="4"/>
  <c r="H10" i="4"/>
  <c r="H9" i="4"/>
  <c r="H8" i="4"/>
  <c r="H7" i="4"/>
  <c r="H6" i="4"/>
  <c r="L7" i="8"/>
  <c r="I20" i="4" l="1"/>
  <c r="I25" i="4"/>
  <c r="H7" i="5"/>
  <c r="I26" i="4" l="1"/>
  <c r="H6" i="5" l="1"/>
  <c r="H8" i="5"/>
  <c r="L11" i="8" l="1"/>
  <c r="L22" i="8"/>
  <c r="M22" i="8" s="1"/>
  <c r="L10" i="8"/>
  <c r="L9" i="8"/>
  <c r="H11" i="5"/>
  <c r="H10" i="5"/>
  <c r="H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I14" i="5" s="1"/>
  <c r="H13" i="5"/>
  <c r="I23" i="5" l="1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6" i="8"/>
  <c r="I25" i="5" l="1"/>
  <c r="M20" i="8"/>
  <c r="I20" i="5"/>
  <c r="I26" i="5" l="1"/>
</calcChain>
</file>

<file path=xl/sharedStrings.xml><?xml version="1.0" encoding="utf-8"?>
<sst xmlns="http://schemas.openxmlformats.org/spreadsheetml/2006/main" count="793" uniqueCount="283">
  <si>
    <t>Ｎo.１ ～ 10</t>
  </si>
  <si>
    <t>　水系（地域）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</si>
  <si>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</si>
  <si>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</si>
  <si>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</si>
  <si>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</si>
  <si>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</si>
  <si>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</si>
  <si>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</si>
  <si>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</si>
  <si>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</si>
  <si>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</si>
  <si>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</si>
  <si>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</si>
  <si>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</si>
  <si>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</si>
  <si>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</si>
  <si>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</si>
  <si>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</si>
  <si>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</si>
  <si>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</si>
  <si>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</si>
  <si>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</si>
  <si>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</si>
  <si>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</si>
  <si>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</si>
  <si>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</si>
  <si>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</si>
  <si>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</si>
  <si>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</si>
  <si>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</si>
  <si>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</si>
  <si>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</si>
  <si>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</si>
  <si>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</si>
  <si>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</si>
  <si>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</si>
  <si>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</si>
  <si>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</si>
  <si>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</si>
  <si>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</si>
  <si>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</si>
  <si>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</si>
  <si>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</si>
  <si>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</si>
  <si>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</si>
  <si>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</si>
  <si>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</si>
  <si>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</si>
  <si>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</si>
  <si>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</si>
  <si>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</si>
  <si>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</si>
  <si>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</si>
  <si>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</si>
  <si>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</si>
  <si>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石 橋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</si>
  <si>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</si>
  <si>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</si>
  <si>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</si>
  <si>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</si>
  <si>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</si>
  <si>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</si>
  <si>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</si>
  <si>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</si>
  <si>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</si>
  <si>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</si>
  <si>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</si>
  <si>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</si>
  <si>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</si>
  <si>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</si>
  <si>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</si>
  <si>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</si>
  <si>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</si>
  <si>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</si>
  <si>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</si>
  <si>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</si>
  <si>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</si>
  <si>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</si>
  <si>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</si>
  <si>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</si>
  <si>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</si>
  <si>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</si>
  <si>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</si>
  <si>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</si>
  <si>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</si>
  <si>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</si>
  <si>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</si>
  <si>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(建設省)</t>
  </si>
  <si>
    <t>府県</t>
  </si>
  <si>
    <t>市町村</t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</si>
  <si>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</si>
  <si>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</si>
  <si>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</si>
  <si>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</si>
  <si>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</si>
  <si>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</si>
  <si>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</si>
  <si>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</si>
  <si>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</si>
  <si>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</si>
  <si>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</si>
  <si>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</si>
  <si>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</si>
  <si>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</si>
  <si>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</si>
  <si>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</si>
  <si>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</si>
  <si>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</si>
  <si>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</si>
  <si>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</si>
  <si>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</si>
  <si>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</si>
  <si>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</si>
  <si>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</si>
  <si>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</si>
  <si>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</si>
  <si>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</si>
  <si>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</si>
  <si>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</si>
  <si>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</si>
  <si>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</si>
  <si>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</si>
  <si>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</si>
  <si>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</si>
  <si>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</si>
  <si>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</si>
  <si>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</si>
  <si>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</si>
  <si>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</si>
  <si>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</si>
  <si>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</si>
  <si>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</si>
  <si>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</si>
  <si>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</si>
  <si>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</si>
  <si>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</si>
  <si>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</si>
  <si>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</si>
  <si>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</si>
  <si>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</si>
  <si>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</si>
  <si>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</si>
  <si>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</si>
  <si>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</si>
  <si>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</si>
  <si>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</si>
  <si>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</si>
  <si>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</si>
  <si>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</si>
  <si>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</si>
  <si>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</si>
  <si>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</si>
  <si>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</si>
  <si>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</si>
  <si>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</si>
  <si>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</si>
  <si>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</si>
  <si>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</si>
  <si>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</si>
  <si>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</si>
  <si>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</si>
  <si>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</si>
  <si>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</si>
  <si>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</si>
  <si>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</si>
  <si>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</si>
  <si>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</si>
  <si>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</si>
  <si>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</si>
  <si>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</si>
  <si>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</si>
  <si>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</si>
  <si>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</si>
  <si>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</si>
  <si>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</si>
  <si>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</si>
  <si>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</si>
  <si>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</si>
  <si>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</si>
  <si>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</si>
  <si>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</si>
  <si>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</si>
  <si>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</si>
  <si>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</si>
  <si>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</si>
  <si>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</si>
  <si>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</si>
  <si>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</si>
  <si>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</si>
  <si>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</si>
  <si>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</si>
  <si>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</si>
  <si>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</si>
  <si>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</si>
  <si>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</si>
  <si>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</si>
  <si>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</si>
  <si>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</si>
  <si>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</si>
  <si>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</si>
  <si>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</si>
  <si>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</si>
  <si>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</si>
  <si>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</si>
  <si>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</si>
  <si>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</si>
  <si>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</si>
  <si>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</si>
  <si>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</si>
  <si>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</si>
  <si>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</si>
  <si>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</si>
  <si>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</si>
  <si>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</si>
  <si>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</si>
  <si>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</si>
  <si>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</si>
  <si>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</si>
  <si>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</si>
  <si>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</si>
  <si>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</si>
  <si>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</si>
  <si>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</si>
  <si>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</si>
  <si>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</si>
  <si>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</si>
  <si>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</si>
  <si>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</si>
  <si>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</si>
  <si>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</si>
  <si>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</si>
  <si>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</si>
  <si>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</si>
  <si>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</si>
  <si>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</si>
  <si>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</si>
  <si>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</si>
  <si>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</si>
  <si>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</si>
  <si>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</si>
  <si>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</si>
  <si>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</si>
  <si>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</si>
  <si>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>　採水水深(ｍ)</t>
    <rPh sb="3" eb="5">
      <t>スイシン</t>
    </rPh>
    <phoneticPr fontId="3"/>
  </si>
  <si>
    <t>　水系（河川）</t>
    <rPh sb="4" eb="6">
      <t>カセン</t>
    </rPh>
    <phoneticPr fontId="3"/>
  </si>
  <si>
    <t>2014年8月廃止</t>
    <rPh sb="4" eb="5">
      <t>ネン</t>
    </rPh>
    <rPh sb="6" eb="7">
      <t>ツキ</t>
    </rPh>
    <rPh sb="7" eb="9">
      <t>ハイシ</t>
    </rPh>
    <phoneticPr fontId="3"/>
  </si>
  <si>
    <t>2022年廃止</t>
    <rPh sb="4" eb="5">
      <t>ネン</t>
    </rPh>
    <rPh sb="5" eb="7">
      <t>ハイシ</t>
    </rPh>
    <phoneticPr fontId="3"/>
  </si>
  <si>
    <r>
      <t>地盤高</t>
    </r>
    <r>
      <rPr>
        <vertAlign val="superscript"/>
        <sz val="9"/>
        <rFont val="ＭＳ 明朝"/>
        <family val="1"/>
        <charset val="128"/>
      </rPr>
      <t>※2</t>
    </r>
    <phoneticPr fontId="3"/>
  </si>
  <si>
    <t>※1</t>
    <phoneticPr fontId="3"/>
  </si>
  <si>
    <t>506031286607110</t>
    <phoneticPr fontId="3"/>
  </si>
  <si>
    <t>⦿</t>
    <phoneticPr fontId="3"/>
  </si>
  <si>
    <t>柏原(川裏)</t>
    <rPh sb="0" eb="2">
      <t>カシワラ</t>
    </rPh>
    <rPh sb="3" eb="4">
      <t>カワ</t>
    </rPh>
    <rPh sb="4" eb="5">
      <t>ウラ</t>
    </rPh>
    <phoneticPr fontId="3"/>
  </si>
  <si>
    <t>柏原市上市2丁目</t>
    <rPh sb="0" eb="3">
      <t>カシワラシ</t>
    </rPh>
    <rPh sb="3" eb="5">
      <t>カミイチ</t>
    </rPh>
    <rPh sb="6" eb="8">
      <t>チョウメ</t>
    </rPh>
    <phoneticPr fontId="3"/>
  </si>
  <si>
    <r>
      <t>23.5</t>
    </r>
    <r>
      <rPr>
        <vertAlign val="superscript"/>
        <sz val="10"/>
        <rFont val="ＭＳ 明朝"/>
        <family val="1"/>
        <charset val="128"/>
      </rPr>
      <t>※3</t>
    </r>
    <phoneticPr fontId="3"/>
  </si>
  <si>
    <t>不明</t>
    <rPh sb="0" eb="2">
      <t>フメイ</t>
    </rPh>
    <phoneticPr fontId="3"/>
  </si>
  <si>
    <t>　</t>
    <phoneticPr fontId="3"/>
  </si>
  <si>
    <t>○；これまでに収録してきた観測井（大阪市内）　　</t>
    <phoneticPr fontId="3"/>
  </si>
  <si>
    <t>●；1997年度から新たに収録した観測井　　</t>
  </si>
  <si>
    <t>◎；1998年度から新たに収録する観測井　　　　　　　　</t>
    <phoneticPr fontId="3"/>
  </si>
  <si>
    <t>⦿；2023年度から新たに収録する観測井（データは2020年から）</t>
  </si>
  <si>
    <t>T.P (m)</t>
  </si>
  <si>
    <t>※3 管頭標高 T.P (m)</t>
    <phoneticPr fontId="3"/>
  </si>
  <si>
    <t>※2</t>
    <phoneticPr fontId="3"/>
  </si>
  <si>
    <t>柏原(川裏)</t>
  </si>
  <si>
    <t>大和川</t>
    <phoneticPr fontId="3"/>
  </si>
  <si>
    <t>新規データ追加の為，過去3か年分掲載</t>
    <phoneticPr fontId="3"/>
  </si>
  <si>
    <t>Ｎo.28 ～ 31</t>
    <phoneticPr fontId="3"/>
  </si>
  <si>
    <t>Ｎo. 28 ～ 31　イオン計算表</t>
    <phoneticPr fontId="3"/>
  </si>
  <si>
    <t>Ｎo.11 ～ 17 　イオン計算表</t>
    <phoneticPr fontId="3"/>
  </si>
  <si>
    <t>柏原(川裏)</t>
    <rPh sb="0" eb="2">
      <t>カシワバラ</t>
    </rPh>
    <rPh sb="3" eb="5">
      <t>カワウラ</t>
    </rPh>
    <phoneticPr fontId="3"/>
  </si>
  <si>
    <t>Ｎo.18 ～ 27</t>
    <phoneticPr fontId="3"/>
  </si>
  <si>
    <t>Ｎo.11 ～ 17</t>
    <phoneticPr fontId="3"/>
  </si>
  <si>
    <t>　　　淀　川　（大阪市内）</t>
    <phoneticPr fontId="3"/>
  </si>
  <si>
    <t>淀　川　（猪名川）</t>
    <rPh sb="0" eb="1">
      <t>ヨド</t>
    </rPh>
    <rPh sb="2" eb="3">
      <t>カワ</t>
    </rPh>
    <rPh sb="5" eb="8">
      <t>イナガワ</t>
    </rPh>
    <phoneticPr fontId="3"/>
  </si>
  <si>
    <t>F</t>
    <phoneticPr fontId="3"/>
  </si>
  <si>
    <t>E</t>
    <phoneticPr fontId="3"/>
  </si>
  <si>
    <t>D</t>
    <phoneticPr fontId="3"/>
  </si>
  <si>
    <t>C</t>
    <phoneticPr fontId="3"/>
  </si>
  <si>
    <t>水質年表（令和４年）</t>
    <rPh sb="5" eb="7">
      <t>レイワ</t>
    </rPh>
    <phoneticPr fontId="3"/>
  </si>
  <si>
    <t xml:space="preserve">水質年表 （令和4年度） </t>
    <rPh sb="6" eb="7">
      <t>レイ</t>
    </rPh>
    <phoneticPr fontId="3"/>
  </si>
  <si>
    <t xml:space="preserve">水質年表 （令和4年度） </t>
    <rPh sb="6" eb="8">
      <t>レイワ</t>
    </rPh>
    <phoneticPr fontId="3"/>
  </si>
  <si>
    <t>(MPN/100ml)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</si>
</sst>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[&lt;10]0.00;[&lt;100]0.0;0"/>
    <numFmt numFmtId="192" formatCode="[&lt;100]0.0;[&gt;=100]0;General"/>
    <numFmt numFmtId="193" formatCode="[&lt;100]0.0;[&gt;=10]0;General"/>
    <numFmt numFmtId="194" formatCode="0.000_ "/>
    <numFmt numFmtId="195" formatCode="0.00_);[Red]\(0.00\)"/>
    <numFmt numFmtId="196" formatCode="[&lt;10]0.0;[&lt;100]0;0"/>
    <numFmt numFmtId="197" formatCode="[&lt;10]0.00;[&lt;100]0.0;0.0"/>
    <numFmt numFmtId="198" formatCode="0.00_ "/>
    <numFmt numFmtId="199" formatCode="0.0_ "/>
    <numFmt numFmtId="200" formatCode="0_ "/>
    <numFmt numFmtId="201" formatCode="\ \ \ \ 0"/>
    <numFmt numFmtId="202" formatCode="0.0_);[Red]\(0.0\)"/>
    <numFmt numFmtId="203" formatCode="0.000_);[Red]\(0.000\)"/>
  </numFmts>
  <fonts count="24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6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6" xfId="0" applyFont="1" applyBorder="1" applyAlignment="1">
      <alignment horizont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9" xfId="0" applyNumberFormat="1" applyFont="1" applyFill="1" applyBorder="1" applyAlignment="1">
      <alignment horizontal="left"/>
    </xf>
    <xf numFmtId="186" fontId="8" fillId="2" borderId="9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184" fontId="8" fillId="0" borderId="9" xfId="0" quotePrefix="1" applyNumberFormat="1" applyFont="1" applyBorder="1" applyAlignment="1">
      <alignment horizontal="left"/>
    </xf>
    <xf numFmtId="186" fontId="8" fillId="0" borderId="9" xfId="0" applyNumberFormat="1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184" fontId="8" fillId="0" borderId="9" xfId="0" applyNumberFormat="1" applyFont="1" applyBorder="1" applyAlignment="1">
      <alignment horizontal="left"/>
    </xf>
    <xf numFmtId="187" fontId="8" fillId="0" borderId="9" xfId="0" applyNumberFormat="1" applyFont="1" applyBorder="1" applyAlignment="1">
      <alignment horizontal="left"/>
    </xf>
    <xf numFmtId="187" fontId="8" fillId="2" borderId="9" xfId="0" applyNumberFormat="1" applyFont="1" applyFill="1" applyBorder="1" applyAlignment="1">
      <alignment horizontal="left"/>
    </xf>
    <xf numFmtId="184" fontId="8" fillId="2" borderId="9" xfId="0" quotePrefix="1" applyNumberFormat="1" applyFont="1" applyFill="1" applyBorder="1" applyAlignment="1">
      <alignment horizontal="left"/>
    </xf>
    <xf numFmtId="185" fontId="8" fillId="0" borderId="9" xfId="0" applyNumberFormat="1" applyFont="1" applyBorder="1" applyAlignment="1">
      <alignment horizontal="left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/>
    </xf>
    <xf numFmtId="185" fontId="8" fillId="2" borderId="9" xfId="0" applyNumberFormat="1" applyFont="1" applyFill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vertical="center"/>
    </xf>
    <xf numFmtId="186" fontId="8" fillId="0" borderId="6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4" fillId="0" borderId="12" xfId="1" applyFont="1" applyBorder="1" applyAlignment="1">
      <alignment horizontal="centerContinuous" vertical="center"/>
    </xf>
    <xf numFmtId="0" fontId="14" fillId="0" borderId="18" xfId="1" applyFont="1" applyBorder="1" applyAlignment="1">
      <alignment horizontal="lef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4" xfId="1" applyFont="1" applyBorder="1" applyAlignment="1">
      <alignment horizontal="left" vertical="center"/>
    </xf>
    <xf numFmtId="0" fontId="14" fillId="0" borderId="13" xfId="1" applyFont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2" xfId="1" applyFont="1" applyBorder="1" applyAlignment="1">
      <alignment horizontal="right" vertical="center"/>
    </xf>
    <xf numFmtId="0" fontId="14" fillId="0" borderId="13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177" fontId="17" fillId="0" borderId="14" xfId="1" applyNumberFormat="1" applyFont="1" applyBorder="1" applyAlignment="1">
      <alignment vertical="center"/>
    </xf>
    <xf numFmtId="178" fontId="17" fillId="0" borderId="14" xfId="1" applyNumberFormat="1" applyFont="1" applyBorder="1" applyAlignment="1">
      <alignment vertical="center"/>
    </xf>
    <xf numFmtId="177" fontId="17" fillId="0" borderId="14" xfId="1" applyNumberFormat="1" applyFont="1" applyBorder="1" applyAlignment="1">
      <alignment horizontal="right" vertical="center"/>
    </xf>
    <xf numFmtId="178" fontId="17" fillId="0" borderId="14" xfId="1" applyNumberFormat="1" applyFont="1" applyBorder="1" applyAlignment="1">
      <alignment horizontal="right" vertical="center"/>
    </xf>
    <xf numFmtId="2" fontId="17" fillId="0" borderId="14" xfId="1" applyNumberFormat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4" xfId="1" applyNumberFormat="1" applyFont="1" applyBorder="1" applyAlignment="1">
      <alignment horizontal="center" vertical="center"/>
    </xf>
    <xf numFmtId="2" fontId="17" fillId="0" borderId="14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vertical="center"/>
    </xf>
    <xf numFmtId="0" fontId="14" fillId="0" borderId="11" xfId="1" applyFont="1" applyBorder="1" applyAlignment="1">
      <alignment horizontal="centerContinuous" vertical="center"/>
    </xf>
    <xf numFmtId="0" fontId="17" fillId="0" borderId="14" xfId="1" applyFont="1" applyBorder="1" applyAlignment="1">
      <alignment horizontal="right" vertical="center"/>
    </xf>
    <xf numFmtId="14" fontId="18" fillId="0" borderId="15" xfId="0" applyNumberFormat="1" applyFont="1" applyBorder="1" applyAlignment="1" applyProtection="1">
      <alignment horizontal="center" vertical="center"/>
      <protection locked="0"/>
    </xf>
    <xf numFmtId="188" fontId="18" fillId="0" borderId="14" xfId="2" applyNumberFormat="1" applyFont="1" applyBorder="1" applyAlignment="1">
      <alignment horizontal="center" vertical="center"/>
    </xf>
    <xf numFmtId="2" fontId="18" fillId="0" borderId="14" xfId="0" applyNumberFormat="1" applyFont="1" applyBorder="1" applyAlignment="1" applyProtection="1">
      <alignment horizontal="right" vertical="center"/>
      <protection locked="0"/>
    </xf>
    <xf numFmtId="177" fontId="18" fillId="0" borderId="14" xfId="0" applyNumberFormat="1" applyFont="1" applyBorder="1" applyAlignment="1" applyProtection="1">
      <alignment horizontal="right" vertical="center"/>
      <protection locked="0"/>
    </xf>
    <xf numFmtId="193" fontId="18" fillId="0" borderId="14" xfId="0" applyNumberFormat="1" applyFont="1" applyBorder="1" applyAlignment="1" applyProtection="1">
      <alignment horizontal="right" vertical="center"/>
      <protection locked="0"/>
    </xf>
    <xf numFmtId="190" fontId="18" fillId="0" borderId="14" xfId="0" applyNumberFormat="1" applyFont="1" applyBorder="1" applyAlignment="1" applyProtection="1">
      <alignment horizontal="right" vertical="center"/>
      <protection locked="0"/>
    </xf>
    <xf numFmtId="192" fontId="18" fillId="0" borderId="14" xfId="0" applyNumberFormat="1" applyFont="1" applyBorder="1" applyAlignment="1" applyProtection="1">
      <alignment horizontal="right" vertical="center"/>
      <protection locked="0"/>
    </xf>
    <xf numFmtId="191" fontId="18" fillId="0" borderId="14" xfId="0" applyNumberFormat="1" applyFont="1" applyBorder="1" applyAlignment="1" applyProtection="1">
      <alignment horizontal="right" vertical="center"/>
      <protection locked="0"/>
    </xf>
    <xf numFmtId="176" fontId="18" fillId="0" borderId="11" xfId="2" applyNumberFormat="1" applyFont="1" applyBorder="1" applyAlignment="1">
      <alignment vertical="center"/>
    </xf>
    <xf numFmtId="0" fontId="18" fillId="0" borderId="12" xfId="2" applyFont="1" applyBorder="1" applyAlignment="1">
      <alignment vertical="center"/>
    </xf>
    <xf numFmtId="0" fontId="18" fillId="0" borderId="11" xfId="2" applyFont="1" applyBorder="1" applyAlignment="1">
      <alignment vertical="center"/>
    </xf>
    <xf numFmtId="0" fontId="18" fillId="0" borderId="12" xfId="2" applyFont="1" applyBorder="1" applyAlignment="1">
      <alignment horizontal="right" vertical="center"/>
    </xf>
    <xf numFmtId="0" fontId="18" fillId="0" borderId="12" xfId="2" applyFont="1" applyBorder="1" applyAlignment="1">
      <alignment horizontal="centerContinuous" vertical="center"/>
    </xf>
    <xf numFmtId="0" fontId="18" fillId="0" borderId="13" xfId="2" applyFont="1" applyBorder="1" applyAlignment="1">
      <alignment vertical="center"/>
    </xf>
    <xf numFmtId="0" fontId="18" fillId="0" borderId="11" xfId="2" applyFont="1" applyBorder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4" fontId="1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 wrapText="1"/>
    </xf>
    <xf numFmtId="57" fontId="18" fillId="0" borderId="11" xfId="2" applyNumberFormat="1" applyFont="1" applyBorder="1" applyAlignment="1">
      <alignment horizontal="center" vertical="center"/>
    </xf>
    <xf numFmtId="180" fontId="18" fillId="0" borderId="11" xfId="2" applyNumberFormat="1" applyFont="1" applyBorder="1" applyAlignment="1">
      <alignment horizontal="left" vertical="center"/>
    </xf>
    <xf numFmtId="180" fontId="18" fillId="0" borderId="14" xfId="2" applyNumberFormat="1" applyFont="1" applyBorder="1" applyAlignment="1">
      <alignment horizontal="left" vertical="center"/>
    </xf>
    <xf numFmtId="180" fontId="18" fillId="0" borderId="14" xfId="2" quotePrefix="1" applyNumberFormat="1" applyFont="1" applyBorder="1" applyAlignment="1">
      <alignment horizontal="left" vertical="center"/>
    </xf>
    <xf numFmtId="182" fontId="18" fillId="0" borderId="11" xfId="2" applyNumberFormat="1" applyFont="1" applyBorder="1" applyAlignment="1">
      <alignment horizontal="left" vertical="center"/>
    </xf>
    <xf numFmtId="182" fontId="18" fillId="0" borderId="14" xfId="2" applyNumberFormat="1" applyFont="1" applyBorder="1" applyAlignment="1">
      <alignment horizontal="left" vertical="center"/>
    </xf>
    <xf numFmtId="0" fontId="18" fillId="0" borderId="12" xfId="2" applyFont="1" applyBorder="1" applyAlignment="1">
      <alignment horizontal="center" vertical="center"/>
    </xf>
    <xf numFmtId="0" fontId="18" fillId="0" borderId="11" xfId="2" applyFont="1" applyBorder="1" applyAlignment="1">
      <alignment horizontal="left" vertical="center"/>
    </xf>
    <xf numFmtId="181" fontId="18" fillId="0" borderId="14" xfId="2" applyNumberFormat="1" applyFont="1" applyBorder="1" applyAlignment="1">
      <alignment horizontal="left" vertical="center"/>
    </xf>
    <xf numFmtId="187" fontId="18" fillId="0" borderId="14" xfId="2" applyNumberFormat="1" applyFont="1" applyBorder="1" applyAlignment="1">
      <alignment horizontal="left" vertical="center"/>
    </xf>
    <xf numFmtId="179" fontId="18" fillId="0" borderId="14" xfId="2" applyNumberFormat="1" applyFont="1" applyBorder="1" applyAlignment="1">
      <alignment horizontal="left" vertical="center"/>
    </xf>
    <xf numFmtId="189" fontId="18" fillId="0" borderId="14" xfId="2" applyNumberFormat="1" applyFont="1" applyBorder="1" applyAlignment="1">
      <alignment horizontal="left" vertical="center"/>
    </xf>
    <xf numFmtId="0" fontId="18" fillId="0" borderId="14" xfId="2" applyFont="1" applyBorder="1" applyAlignment="1">
      <alignment horizontal="right" vertical="center"/>
    </xf>
    <xf numFmtId="0" fontId="18" fillId="0" borderId="14" xfId="2" applyFont="1" applyBorder="1" applyAlignment="1">
      <alignment vertical="center"/>
    </xf>
    <xf numFmtId="0" fontId="7" fillId="0" borderId="13" xfId="2" applyFont="1" applyBorder="1" applyAlignment="1">
      <alignment vertical="center"/>
    </xf>
    <xf numFmtId="0" fontId="14" fillId="0" borderId="13" xfId="1" quotePrefix="1" applyFont="1" applyBorder="1" applyAlignment="1">
      <alignment horizontal="right" vertical="center"/>
    </xf>
    <xf numFmtId="0" fontId="14" fillId="0" borderId="19" xfId="1" applyFont="1" applyBorder="1" applyAlignment="1">
      <alignment horizontal="right" vertical="center"/>
    </xf>
    <xf numFmtId="195" fontId="18" fillId="0" borderId="14" xfId="0" applyNumberFormat="1" applyFont="1" applyBorder="1" applyAlignment="1" applyProtection="1">
      <alignment horizontal="right" vertical="center"/>
      <protection locked="0"/>
    </xf>
    <xf numFmtId="189" fontId="18" fillId="0" borderId="14" xfId="0" applyNumberFormat="1" applyFont="1" applyBorder="1" applyAlignment="1" applyProtection="1">
      <alignment horizontal="right" vertical="center"/>
      <protection locked="0"/>
    </xf>
    <xf numFmtId="195" fontId="18" fillId="0" borderId="14" xfId="2" applyNumberFormat="1" applyFont="1" applyBorder="1" applyAlignment="1">
      <alignment horizontal="left" vertical="center"/>
    </xf>
    <xf numFmtId="0" fontId="18" fillId="0" borderId="5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196" fontId="18" fillId="0" borderId="14" xfId="2" applyNumberFormat="1" applyFont="1" applyBorder="1" applyAlignment="1">
      <alignment horizontal="left" vertical="center"/>
    </xf>
    <xf numFmtId="197" fontId="18" fillId="0" borderId="14" xfId="0" applyNumberFormat="1" applyFont="1" applyBorder="1" applyAlignment="1" applyProtection="1">
      <alignment horizontal="right" vertical="center"/>
      <protection locked="0"/>
    </xf>
    <xf numFmtId="197" fontId="18" fillId="0" borderId="14" xfId="2" applyNumberFormat="1" applyFont="1" applyBorder="1" applyAlignment="1">
      <alignment horizontal="left" vertical="center"/>
    </xf>
    <xf numFmtId="0" fontId="22" fillId="0" borderId="14" xfId="2" applyFont="1" applyBorder="1" applyAlignment="1">
      <alignment vertical="center"/>
    </xf>
    <xf numFmtId="1" fontId="17" fillId="0" borderId="14" xfId="1" applyNumberFormat="1" applyFont="1" applyBorder="1" applyAlignment="1">
      <alignment horizontal="right" vertical="center"/>
    </xf>
    <xf numFmtId="14" fontId="7" fillId="0" borderId="14" xfId="2" applyNumberFormat="1" applyFont="1" applyBorder="1" applyAlignment="1">
      <alignment vertical="center"/>
    </xf>
    <xf numFmtId="181" fontId="14" fillId="0" borderId="13" xfId="1" applyNumberFormat="1" applyFont="1" applyBorder="1" applyAlignment="1">
      <alignment horizontal="right" vertical="center"/>
    </xf>
    <xf numFmtId="198" fontId="18" fillId="0" borderId="14" xfId="0" applyNumberFormat="1" applyFont="1" applyBorder="1" applyAlignment="1">
      <alignment horizontal="right"/>
    </xf>
    <xf numFmtId="199" fontId="18" fillId="0" borderId="14" xfId="0" applyNumberFormat="1" applyFont="1" applyBorder="1" applyAlignment="1" applyProtection="1">
      <alignment horizontal="right" vertical="center"/>
      <protection locked="0"/>
    </xf>
    <xf numFmtId="199" fontId="18" fillId="0" borderId="14" xfId="0" applyNumberFormat="1" applyFont="1" applyBorder="1" applyAlignment="1">
      <alignment horizontal="right"/>
    </xf>
    <xf numFmtId="200" fontId="18" fillId="0" borderId="14" xfId="0" applyNumberFormat="1" applyFont="1" applyBorder="1" applyAlignment="1">
      <alignment horizontal="right"/>
    </xf>
    <xf numFmtId="194" fontId="18" fillId="0" borderId="14" xfId="0" applyNumberFormat="1" applyFont="1" applyBorder="1" applyAlignment="1">
      <alignment horizontal="right"/>
    </xf>
    <xf numFmtId="200" fontId="17" fillId="0" borderId="14" xfId="1" applyNumberFormat="1" applyFont="1" applyBorder="1" applyAlignment="1">
      <alignment vertical="center"/>
    </xf>
    <xf numFmtId="1" fontId="17" fillId="0" borderId="14" xfId="1" applyNumberFormat="1" applyFont="1" applyBorder="1" applyAlignment="1">
      <alignment vertical="center"/>
    </xf>
    <xf numFmtId="181" fontId="14" fillId="0" borderId="12" xfId="1" applyNumberFormat="1" applyFont="1" applyBorder="1" applyAlignment="1">
      <alignment horizontal="right" vertical="center"/>
    </xf>
    <xf numFmtId="186" fontId="18" fillId="0" borderId="11" xfId="2" applyNumberFormat="1" applyFont="1" applyBorder="1" applyAlignment="1">
      <alignment horizontal="left" vertical="center"/>
    </xf>
    <xf numFmtId="0" fontId="18" fillId="0" borderId="11" xfId="2" quotePrefix="1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0" fillId="0" borderId="14" xfId="2" applyFont="1" applyBorder="1" applyAlignment="1">
      <alignment vertical="center" wrapText="1"/>
    </xf>
    <xf numFmtId="0" fontId="18" fillId="0" borderId="17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14" fontId="18" fillId="0" borderId="14" xfId="2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Continuous" vertical="center"/>
    </xf>
    <xf numFmtId="0" fontId="8" fillId="0" borderId="4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Continuous" vertical="center"/>
    </xf>
    <xf numFmtId="0" fontId="8" fillId="0" borderId="6" xfId="0" applyFont="1" applyBorder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6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7" xfId="0" applyFont="1" applyBorder="1" applyAlignment="1">
      <alignment vertical="center"/>
    </xf>
    <xf numFmtId="185" fontId="8" fillId="0" borderId="27" xfId="0" applyNumberFormat="1" applyFont="1" applyBorder="1" applyAlignment="1">
      <alignment horizontal="left"/>
    </xf>
    <xf numFmtId="186" fontId="8" fillId="0" borderId="27" xfId="0" applyNumberFormat="1" applyFont="1" applyBorder="1" applyAlignment="1">
      <alignment horizontal="left"/>
    </xf>
    <xf numFmtId="0" fontId="8" fillId="0" borderId="26" xfId="0" applyFont="1" applyBorder="1" applyAlignment="1">
      <alignment horizontal="center"/>
    </xf>
    <xf numFmtId="0" fontId="4" fillId="0" borderId="28" xfId="0" applyFont="1" applyBorder="1" applyAlignment="1">
      <alignment vertical="center"/>
    </xf>
    <xf numFmtId="185" fontId="8" fillId="0" borderId="6" xfId="0" applyNumberFormat="1" applyFont="1" applyBorder="1" applyAlignment="1">
      <alignment horizontal="center"/>
    </xf>
    <xf numFmtId="181" fontId="14" fillId="0" borderId="0" xfId="1" applyNumberFormat="1" applyFont="1" applyAlignment="1">
      <alignment horizontal="center" vertical="center"/>
    </xf>
    <xf numFmtId="181" fontId="14" fillId="0" borderId="11" xfId="1" applyNumberFormat="1" applyFont="1" applyBorder="1" applyAlignment="1">
      <alignment vertical="center"/>
    </xf>
    <xf numFmtId="57" fontId="14" fillId="0" borderId="11" xfId="1" quotePrefix="1" applyNumberFormat="1" applyFont="1" applyBorder="1" applyAlignment="1">
      <alignment vertical="center"/>
    </xf>
    <xf numFmtId="182" fontId="14" fillId="0" borderId="11" xfId="1" applyNumberFormat="1" applyFont="1" applyBorder="1" applyAlignment="1">
      <alignment vertical="center"/>
    </xf>
    <xf numFmtId="202" fontId="18" fillId="0" borderId="13" xfId="0" applyNumberFormat="1" applyFont="1" applyBorder="1" applyAlignment="1">
      <alignment horizontal="right"/>
    </xf>
    <xf numFmtId="202" fontId="18" fillId="0" borderId="14" xfId="2" applyNumberFormat="1" applyFont="1" applyBorder="1" applyAlignment="1">
      <alignment horizontal="right" vertical="center"/>
    </xf>
    <xf numFmtId="202" fontId="18" fillId="0" borderId="14" xfId="0" applyNumberFormat="1" applyFont="1" applyBorder="1" applyAlignment="1">
      <alignment horizontal="right"/>
    </xf>
    <xf numFmtId="202" fontId="18" fillId="0" borderId="14" xfId="0" applyNumberFormat="1" applyFont="1" applyBorder="1" applyAlignment="1" applyProtection="1">
      <alignment horizontal="right" vertical="center"/>
      <protection locked="0"/>
    </xf>
    <xf numFmtId="195" fontId="18" fillId="0" borderId="13" xfId="0" applyNumberFormat="1" applyFont="1" applyBorder="1" applyAlignment="1">
      <alignment horizontal="right"/>
    </xf>
    <xf numFmtId="195" fontId="18" fillId="0" borderId="14" xfId="2" applyNumberFormat="1" applyFont="1" applyBorder="1" applyAlignment="1">
      <alignment horizontal="right" vertical="center"/>
    </xf>
    <xf numFmtId="195" fontId="18" fillId="0" borderId="14" xfId="0" applyNumberFormat="1" applyFont="1" applyBorder="1" applyAlignment="1">
      <alignment horizontal="right"/>
    </xf>
    <xf numFmtId="203" fontId="18" fillId="0" borderId="14" xfId="2" applyNumberFormat="1" applyFont="1" applyBorder="1" applyAlignment="1">
      <alignment horizontal="right" vertical="center"/>
    </xf>
    <xf numFmtId="203" fontId="18" fillId="0" borderId="14" xfId="0" applyNumberFormat="1" applyFont="1" applyBorder="1" applyAlignment="1">
      <alignment horizontal="right"/>
    </xf>
    <xf numFmtId="178" fontId="4" fillId="0" borderId="14" xfId="1" applyNumberFormat="1" applyFont="1" applyBorder="1" applyAlignment="1">
      <alignment horizontal="right" vertical="center"/>
    </xf>
    <xf numFmtId="191" fontId="4" fillId="0" borderId="14" xfId="0" applyNumberFormat="1" applyFont="1" applyBorder="1" applyAlignment="1" applyProtection="1">
      <alignment horizontal="right" vertical="center"/>
      <protection locked="0"/>
    </xf>
    <xf numFmtId="182" fontId="14" fillId="0" borderId="13" xfId="1" applyNumberFormat="1" applyFont="1" applyBorder="1" applyAlignment="1">
      <alignment vertical="center"/>
    </xf>
    <xf numFmtId="181" fontId="14" fillId="0" borderId="13" xfId="1" applyNumberFormat="1" applyFont="1" applyBorder="1" applyAlignment="1">
      <alignment vertical="center"/>
    </xf>
    <xf numFmtId="57" fontId="14" fillId="0" borderId="13" xfId="1" quotePrefix="1" applyNumberFormat="1" applyFont="1" applyBorder="1" applyAlignment="1">
      <alignment vertical="center"/>
    </xf>
    <xf numFmtId="180" fontId="14" fillId="0" borderId="11" xfId="1" applyNumberFormat="1" applyFont="1" applyBorder="1" applyAlignment="1">
      <alignment vertical="center"/>
    </xf>
    <xf numFmtId="180" fontId="14" fillId="0" borderId="13" xfId="1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18" fillId="0" borderId="11" xfId="2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0" fontId="18" fillId="0" borderId="13" xfId="2" applyFont="1" applyBorder="1" applyAlignment="1">
      <alignment horizontal="center" vertical="center"/>
    </xf>
    <xf numFmtId="187" fontId="14" fillId="0" borderId="11" xfId="1" applyNumberFormat="1" applyFont="1" applyBorder="1" applyAlignment="1">
      <alignment horizontal="right" vertical="center"/>
    </xf>
    <xf numFmtId="187" fontId="14" fillId="0" borderId="13" xfId="1" applyNumberFormat="1" applyFont="1" applyBorder="1" applyAlignment="1">
      <alignment horizontal="right" vertical="center"/>
    </xf>
    <xf numFmtId="180" fontId="14" fillId="0" borderId="11" xfId="1" applyNumberFormat="1" applyFont="1" applyBorder="1" applyAlignment="1">
      <alignment horizontal="right" vertical="center"/>
    </xf>
    <xf numFmtId="180" fontId="14" fillId="0" borderId="13" xfId="1" applyNumberFormat="1" applyFont="1" applyBorder="1" applyAlignment="1">
      <alignment horizontal="right" vertical="center"/>
    </xf>
    <xf numFmtId="57" fontId="14" fillId="0" borderId="11" xfId="1" quotePrefix="1" applyNumberFormat="1" applyFont="1" applyBorder="1" applyAlignment="1">
      <alignment horizontal="right" vertical="center"/>
    </xf>
    <xf numFmtId="57" fontId="14" fillId="0" borderId="13" xfId="1" quotePrefix="1" applyNumberFormat="1" applyFont="1" applyBorder="1" applyAlignment="1">
      <alignment horizontal="right" vertical="center"/>
    </xf>
    <xf numFmtId="182" fontId="14" fillId="0" borderId="11" xfId="1" applyNumberFormat="1" applyFont="1" applyBorder="1" applyAlignment="1">
      <alignment horizontal="right" vertical="center"/>
    </xf>
    <xf numFmtId="182" fontId="14" fillId="0" borderId="13" xfId="1" applyNumberFormat="1" applyFont="1" applyBorder="1" applyAlignment="1">
      <alignment horizontal="right" vertical="center"/>
    </xf>
    <xf numFmtId="181" fontId="14" fillId="0" borderId="11" xfId="1" applyNumberFormat="1" applyFont="1" applyBorder="1" applyAlignment="1">
      <alignment horizontal="right" vertical="center"/>
    </xf>
    <xf numFmtId="181" fontId="14" fillId="0" borderId="13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57" fontId="14" fillId="0" borderId="11" xfId="1" applyNumberFormat="1" applyFont="1" applyBorder="1" applyAlignment="1">
      <alignment horizontal="right" vertical="center"/>
    </xf>
    <xf numFmtId="57" fontId="14" fillId="0" borderId="13" xfId="1" applyNumberFormat="1" applyFont="1" applyBorder="1" applyAlignment="1">
      <alignment horizontal="right" vertical="center"/>
    </xf>
    <xf numFmtId="57" fontId="14" fillId="0" borderId="12" xfId="1" quotePrefix="1" applyNumberFormat="1" applyFont="1" applyBorder="1" applyAlignment="1">
      <alignment horizontal="right" vertical="center"/>
    </xf>
    <xf numFmtId="201" fontId="14" fillId="0" borderId="11" xfId="1" applyNumberFormat="1" applyFont="1" applyBorder="1" applyAlignment="1">
      <alignment horizontal="right" vertical="center"/>
    </xf>
    <xf numFmtId="201" fontId="14" fillId="0" borderId="13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183" fontId="14" fillId="0" borderId="11" xfId="1" applyNumberFormat="1" applyFont="1" applyBorder="1" applyAlignment="1">
      <alignment horizontal="right" vertical="center"/>
    </xf>
    <xf numFmtId="183" fontId="14" fillId="0" borderId="13" xfId="1" applyNumberFormat="1" applyFont="1" applyBorder="1" applyAlignment="1">
      <alignment horizontal="right" vertical="center"/>
    </xf>
    <xf numFmtId="0" fontId="14" fillId="0" borderId="12" xfId="1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6" fillId="0" borderId="0" xfId="1" applyFont="1" applyAlignment="1">
      <alignment horizontal="right" vertical="center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1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zoomScale="115" zoomScaleNormal="115" workbookViewId="0">
      <selection activeCell="G20" sqref="G20"/>
    </sheetView>
  </sheetViews>
  <sheetFormatPr defaultColWidth="9"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78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147" t="s">
        <v>79</v>
      </c>
      <c r="B3" s="148"/>
      <c r="C3" s="149"/>
      <c r="D3" s="149" t="s">
        <v>80</v>
      </c>
      <c r="E3" s="190" t="s">
        <v>81</v>
      </c>
      <c r="F3" s="190" t="s">
        <v>82</v>
      </c>
      <c r="G3" s="190" t="s">
        <v>83</v>
      </c>
      <c r="H3" s="150" t="s">
        <v>84</v>
      </c>
      <c r="I3" s="151"/>
      <c r="J3" s="150" t="s">
        <v>85</v>
      </c>
      <c r="K3" s="150"/>
      <c r="L3" s="151"/>
      <c r="M3" s="192" t="s">
        <v>86</v>
      </c>
    </row>
    <row r="4" spans="1:14">
      <c r="A4" s="152" t="s">
        <v>87</v>
      </c>
      <c r="B4" s="153"/>
      <c r="C4" s="146" t="s">
        <v>249</v>
      </c>
      <c r="D4" s="146" t="s">
        <v>88</v>
      </c>
      <c r="E4" s="191"/>
      <c r="F4" s="191"/>
      <c r="G4" s="191"/>
      <c r="H4" s="146" t="s">
        <v>89</v>
      </c>
      <c r="I4" s="146" t="s">
        <v>90</v>
      </c>
      <c r="J4" s="154" t="s">
        <v>248</v>
      </c>
      <c r="K4" s="154" t="s">
        <v>91</v>
      </c>
      <c r="L4" s="154" t="s">
        <v>92</v>
      </c>
      <c r="M4" s="193"/>
    </row>
    <row r="5" spans="1:14">
      <c r="A5" s="5">
        <v>1</v>
      </c>
      <c r="B5" s="6"/>
      <c r="C5" s="7" t="s">
        <v>93</v>
      </c>
      <c r="D5" s="8" t="s">
        <v>72</v>
      </c>
      <c r="E5" s="9" t="s">
        <v>94</v>
      </c>
      <c r="F5" s="9" t="s">
        <v>94</v>
      </c>
      <c r="G5" s="9" t="s">
        <v>95</v>
      </c>
      <c r="H5" s="9" t="s">
        <v>96</v>
      </c>
      <c r="I5" s="10" t="s">
        <v>166</v>
      </c>
      <c r="J5" s="11">
        <v>6.07</v>
      </c>
      <c r="K5" s="12">
        <v>20.5</v>
      </c>
      <c r="L5" s="13" t="s">
        <v>97</v>
      </c>
      <c r="M5" s="14" t="s">
        <v>98</v>
      </c>
      <c r="N5" s="15"/>
    </row>
    <row r="6" spans="1:14">
      <c r="A6" s="16">
        <v>2</v>
      </c>
      <c r="B6" s="17"/>
      <c r="C6" s="18" t="s">
        <v>93</v>
      </c>
      <c r="D6" s="19" t="s">
        <v>167</v>
      </c>
      <c r="E6" s="20" t="s">
        <v>94</v>
      </c>
      <c r="F6" s="145" t="s">
        <v>94</v>
      </c>
      <c r="G6" s="20" t="s">
        <v>99</v>
      </c>
      <c r="H6" s="20" t="s">
        <v>96</v>
      </c>
      <c r="I6" s="21" t="s">
        <v>168</v>
      </c>
      <c r="J6" s="22" t="s">
        <v>100</v>
      </c>
      <c r="K6" s="23">
        <v>10.5</v>
      </c>
      <c r="L6" s="21" t="s">
        <v>101</v>
      </c>
      <c r="M6" s="24" t="s">
        <v>102</v>
      </c>
    </row>
    <row r="7" spans="1:14">
      <c r="A7" s="16">
        <v>3</v>
      </c>
      <c r="B7" s="17"/>
      <c r="C7" s="18" t="s">
        <v>93</v>
      </c>
      <c r="D7" s="19" t="s">
        <v>169</v>
      </c>
      <c r="E7" s="20" t="s">
        <v>94</v>
      </c>
      <c r="F7" s="20" t="s">
        <v>94</v>
      </c>
      <c r="G7" s="20" t="s">
        <v>6</v>
      </c>
      <c r="H7" s="20" t="s">
        <v>96</v>
      </c>
      <c r="I7" s="21" t="s">
        <v>170</v>
      </c>
      <c r="J7" s="25">
        <v>2.39</v>
      </c>
      <c r="K7" s="23">
        <v>10.6</v>
      </c>
      <c r="L7" s="21" t="s">
        <v>103</v>
      </c>
      <c r="M7" s="24" t="s">
        <v>98</v>
      </c>
    </row>
    <row r="8" spans="1:14">
      <c r="A8" s="16">
        <v>4</v>
      </c>
      <c r="B8" s="17"/>
      <c r="C8" s="18" t="s">
        <v>93</v>
      </c>
      <c r="D8" s="19" t="s">
        <v>171</v>
      </c>
      <c r="E8" s="20" t="s">
        <v>94</v>
      </c>
      <c r="F8" s="20" t="s">
        <v>94</v>
      </c>
      <c r="G8" s="20" t="s">
        <v>104</v>
      </c>
      <c r="H8" s="20" t="s">
        <v>96</v>
      </c>
      <c r="I8" s="21" t="s">
        <v>172</v>
      </c>
      <c r="J8" s="25">
        <v>2.4900000000000002</v>
      </c>
      <c r="K8" s="26">
        <v>9</v>
      </c>
      <c r="L8" s="21" t="s">
        <v>105</v>
      </c>
      <c r="M8" s="24" t="s">
        <v>102</v>
      </c>
    </row>
    <row r="9" spans="1:14">
      <c r="A9" s="5">
        <v>5</v>
      </c>
      <c r="B9" s="6"/>
      <c r="C9" s="7" t="s">
        <v>93</v>
      </c>
      <c r="D9" s="8" t="s">
        <v>247</v>
      </c>
      <c r="E9" s="9" t="s">
        <v>94</v>
      </c>
      <c r="F9" s="9" t="s">
        <v>94</v>
      </c>
      <c r="G9" s="9" t="s">
        <v>106</v>
      </c>
      <c r="H9" s="9" t="s">
        <v>96</v>
      </c>
      <c r="I9" s="13" t="s">
        <v>107</v>
      </c>
      <c r="J9" s="11">
        <v>4.1900000000000004</v>
      </c>
      <c r="K9" s="12">
        <v>18.5</v>
      </c>
      <c r="L9" s="13" t="s">
        <v>108</v>
      </c>
      <c r="M9" s="14" t="s">
        <v>98</v>
      </c>
    </row>
    <row r="10" spans="1:14">
      <c r="A10" s="5">
        <v>6</v>
      </c>
      <c r="B10" s="6"/>
      <c r="C10" s="7" t="s">
        <v>93</v>
      </c>
      <c r="D10" s="8" t="s">
        <v>246</v>
      </c>
      <c r="E10" s="9" t="s">
        <v>94</v>
      </c>
      <c r="F10" s="9" t="s">
        <v>94</v>
      </c>
      <c r="G10" s="9" t="s">
        <v>9</v>
      </c>
      <c r="H10" s="9" t="s">
        <v>96</v>
      </c>
      <c r="I10" s="13" t="s">
        <v>109</v>
      </c>
      <c r="J10" s="11">
        <v>1.36</v>
      </c>
      <c r="K10" s="12">
        <v>68.2</v>
      </c>
      <c r="L10" s="13" t="s">
        <v>110</v>
      </c>
      <c r="M10" s="14" t="s">
        <v>98</v>
      </c>
    </row>
    <row r="11" spans="1:14">
      <c r="A11" s="16">
        <v>7</v>
      </c>
      <c r="B11" s="17"/>
      <c r="C11" s="18" t="s">
        <v>93</v>
      </c>
      <c r="D11" s="19" t="s">
        <v>173</v>
      </c>
      <c r="E11" s="20" t="s">
        <v>94</v>
      </c>
      <c r="F11" s="20" t="s">
        <v>94</v>
      </c>
      <c r="G11" s="20" t="s">
        <v>111</v>
      </c>
      <c r="H11" s="20" t="s">
        <v>96</v>
      </c>
      <c r="I11" s="21" t="s">
        <v>174</v>
      </c>
      <c r="J11" s="25">
        <v>1.19</v>
      </c>
      <c r="K11" s="23">
        <v>27.2</v>
      </c>
      <c r="L11" s="21" t="s">
        <v>112</v>
      </c>
      <c r="M11" s="24" t="s">
        <v>98</v>
      </c>
    </row>
    <row r="12" spans="1:14">
      <c r="A12" s="5">
        <v>8</v>
      </c>
      <c r="B12" s="6"/>
      <c r="C12" s="7" t="s">
        <v>93</v>
      </c>
      <c r="D12" s="8" t="s">
        <v>73</v>
      </c>
      <c r="E12" s="9" t="s">
        <v>94</v>
      </c>
      <c r="F12" s="9" t="s">
        <v>94</v>
      </c>
      <c r="G12" s="9" t="s">
        <v>11</v>
      </c>
      <c r="H12" s="9" t="s">
        <v>96</v>
      </c>
      <c r="I12" s="13" t="s">
        <v>113</v>
      </c>
      <c r="J12" s="11">
        <v>0.82</v>
      </c>
      <c r="K12" s="27">
        <v>6.9</v>
      </c>
      <c r="L12" s="13" t="s">
        <v>114</v>
      </c>
      <c r="M12" s="14" t="s">
        <v>102</v>
      </c>
    </row>
    <row r="13" spans="1:14">
      <c r="A13" s="5">
        <v>9</v>
      </c>
      <c r="B13" s="6"/>
      <c r="C13" s="7" t="s">
        <v>93</v>
      </c>
      <c r="D13" s="8" t="s">
        <v>74</v>
      </c>
      <c r="E13" s="9" t="s">
        <v>94</v>
      </c>
      <c r="F13" s="9" t="s">
        <v>94</v>
      </c>
      <c r="G13" s="9" t="s">
        <v>12</v>
      </c>
      <c r="H13" s="9" t="s">
        <v>96</v>
      </c>
      <c r="I13" s="13" t="s">
        <v>115</v>
      </c>
      <c r="J13" s="28" t="s">
        <v>116</v>
      </c>
      <c r="K13" s="12">
        <v>49</v>
      </c>
      <c r="L13" s="13" t="s">
        <v>117</v>
      </c>
      <c r="M13" s="14" t="s">
        <v>98</v>
      </c>
    </row>
    <row r="14" spans="1:14">
      <c r="A14" s="16">
        <v>10</v>
      </c>
      <c r="B14" s="17"/>
      <c r="C14" s="18" t="s">
        <v>93</v>
      </c>
      <c r="D14" s="19" t="s">
        <v>175</v>
      </c>
      <c r="E14" s="20" t="s">
        <v>94</v>
      </c>
      <c r="F14" s="20" t="s">
        <v>94</v>
      </c>
      <c r="G14" s="20" t="s">
        <v>13</v>
      </c>
      <c r="H14" s="20" t="s">
        <v>96</v>
      </c>
      <c r="I14" s="21" t="s">
        <v>118</v>
      </c>
      <c r="J14" s="25">
        <v>6.96</v>
      </c>
      <c r="K14" s="23">
        <v>45.4</v>
      </c>
      <c r="L14" s="21" t="s">
        <v>119</v>
      </c>
      <c r="M14" s="24" t="s">
        <v>102</v>
      </c>
    </row>
    <row r="15" spans="1:14">
      <c r="A15" s="16">
        <v>11</v>
      </c>
      <c r="B15" s="17"/>
      <c r="C15" s="18" t="s">
        <v>120</v>
      </c>
      <c r="D15" s="19" t="s">
        <v>176</v>
      </c>
      <c r="E15" s="20" t="s">
        <v>94</v>
      </c>
      <c r="F15" s="20" t="s">
        <v>94</v>
      </c>
      <c r="G15" s="20" t="s">
        <v>121</v>
      </c>
      <c r="H15" s="20" t="s">
        <v>96</v>
      </c>
      <c r="I15" s="21" t="s">
        <v>122</v>
      </c>
      <c r="J15" s="25">
        <v>8.18</v>
      </c>
      <c r="K15" s="26">
        <v>9.8000000000000007</v>
      </c>
      <c r="L15" s="21" t="s">
        <v>123</v>
      </c>
      <c r="M15" s="24" t="s">
        <v>98</v>
      </c>
    </row>
    <row r="16" spans="1:14">
      <c r="A16" s="16">
        <v>12</v>
      </c>
      <c r="B16" s="17"/>
      <c r="C16" s="18" t="s">
        <v>120</v>
      </c>
      <c r="D16" s="19" t="s">
        <v>177</v>
      </c>
      <c r="E16" s="20" t="s">
        <v>94</v>
      </c>
      <c r="F16" s="20" t="s">
        <v>94</v>
      </c>
      <c r="G16" s="20" t="s">
        <v>124</v>
      </c>
      <c r="H16" s="20" t="s">
        <v>96</v>
      </c>
      <c r="I16" s="21" t="s">
        <v>178</v>
      </c>
      <c r="J16" s="25">
        <v>6.1</v>
      </c>
      <c r="K16" s="26">
        <v>8.1999999999999993</v>
      </c>
      <c r="L16" s="21" t="s">
        <v>125</v>
      </c>
      <c r="M16" s="24" t="s">
        <v>98</v>
      </c>
    </row>
    <row r="17" spans="1:15">
      <c r="A17" s="16">
        <v>13</v>
      </c>
      <c r="B17" s="17"/>
      <c r="C17" s="18" t="s">
        <v>120</v>
      </c>
      <c r="D17" s="19" t="s">
        <v>179</v>
      </c>
      <c r="E17" s="20" t="s">
        <v>94</v>
      </c>
      <c r="F17" s="20" t="s">
        <v>94</v>
      </c>
      <c r="G17" s="20" t="s">
        <v>126</v>
      </c>
      <c r="H17" s="20" t="s">
        <v>96</v>
      </c>
      <c r="I17" s="21" t="s">
        <v>180</v>
      </c>
      <c r="J17" s="25">
        <v>8.06</v>
      </c>
      <c r="K17" s="23">
        <v>14.2</v>
      </c>
      <c r="L17" s="21" t="s">
        <v>127</v>
      </c>
      <c r="M17" s="24" t="s">
        <v>98</v>
      </c>
    </row>
    <row r="18" spans="1:15">
      <c r="A18" s="16">
        <v>14</v>
      </c>
      <c r="B18" s="17"/>
      <c r="C18" s="18" t="s">
        <v>120</v>
      </c>
      <c r="D18" s="19" t="s">
        <v>181</v>
      </c>
      <c r="E18" s="20" t="s">
        <v>94</v>
      </c>
      <c r="F18" s="20" t="s">
        <v>94</v>
      </c>
      <c r="G18" s="20" t="s">
        <v>128</v>
      </c>
      <c r="H18" s="20" t="s">
        <v>96</v>
      </c>
      <c r="I18" s="21" t="s">
        <v>182</v>
      </c>
      <c r="J18" s="25">
        <v>2.4500000000000002</v>
      </c>
      <c r="K18" s="23">
        <v>13.1</v>
      </c>
      <c r="L18" s="21" t="s">
        <v>129</v>
      </c>
      <c r="M18" s="24" t="s">
        <v>98</v>
      </c>
    </row>
    <row r="19" spans="1:15">
      <c r="A19" s="16">
        <v>15</v>
      </c>
      <c r="B19" s="17"/>
      <c r="C19" s="18" t="s">
        <v>120</v>
      </c>
      <c r="D19" s="19" t="s">
        <v>183</v>
      </c>
      <c r="E19" s="20" t="s">
        <v>94</v>
      </c>
      <c r="F19" s="20" t="s">
        <v>94</v>
      </c>
      <c r="G19" s="20" t="s">
        <v>130</v>
      </c>
      <c r="H19" s="20" t="s">
        <v>96</v>
      </c>
      <c r="I19" s="21" t="s">
        <v>131</v>
      </c>
      <c r="J19" s="25">
        <v>4.37</v>
      </c>
      <c r="K19" s="23">
        <v>30.2</v>
      </c>
      <c r="L19" s="21" t="s">
        <v>132</v>
      </c>
      <c r="M19" s="24" t="s">
        <v>102</v>
      </c>
    </row>
    <row r="20" spans="1:15">
      <c r="A20" s="16">
        <v>16</v>
      </c>
      <c r="B20" s="17"/>
      <c r="C20" s="18" t="s">
        <v>120</v>
      </c>
      <c r="D20" s="19" t="s">
        <v>184</v>
      </c>
      <c r="E20" s="20" t="s">
        <v>94</v>
      </c>
      <c r="F20" s="20" t="s">
        <v>94</v>
      </c>
      <c r="G20" s="20" t="s">
        <v>133</v>
      </c>
      <c r="H20" s="20" t="s">
        <v>96</v>
      </c>
      <c r="I20" s="21" t="s">
        <v>134</v>
      </c>
      <c r="J20" s="29">
        <v>12.23</v>
      </c>
      <c r="K20" s="23">
        <v>20.2</v>
      </c>
      <c r="L20" s="21" t="s">
        <v>135</v>
      </c>
      <c r="M20" s="24" t="s">
        <v>98</v>
      </c>
    </row>
    <row r="21" spans="1:15">
      <c r="A21" s="16">
        <v>17</v>
      </c>
      <c r="B21" s="17"/>
      <c r="C21" s="18" t="s">
        <v>120</v>
      </c>
      <c r="D21" s="19" t="s">
        <v>185</v>
      </c>
      <c r="E21" s="20" t="s">
        <v>94</v>
      </c>
      <c r="F21" s="20" t="s">
        <v>94</v>
      </c>
      <c r="G21" s="20" t="s">
        <v>42</v>
      </c>
      <c r="H21" s="20" t="s">
        <v>96</v>
      </c>
      <c r="I21" s="21" t="s">
        <v>136</v>
      </c>
      <c r="J21" s="25">
        <v>3.83</v>
      </c>
      <c r="K21" s="23">
        <v>53.2</v>
      </c>
      <c r="L21" s="21" t="s">
        <v>137</v>
      </c>
      <c r="M21" s="24" t="s">
        <v>102</v>
      </c>
    </row>
    <row r="22" spans="1:15">
      <c r="A22" s="16">
        <v>18</v>
      </c>
      <c r="B22" s="17"/>
      <c r="C22" s="18" t="s">
        <v>138</v>
      </c>
      <c r="D22" s="19" t="s">
        <v>186</v>
      </c>
      <c r="E22" s="20" t="s">
        <v>94</v>
      </c>
      <c r="F22" s="20" t="s">
        <v>139</v>
      </c>
      <c r="G22" s="20" t="s">
        <v>140</v>
      </c>
      <c r="H22" s="20" t="s">
        <v>141</v>
      </c>
      <c r="I22" s="21" t="s">
        <v>187</v>
      </c>
      <c r="J22" s="29">
        <v>34.700000000000003</v>
      </c>
      <c r="K22" s="23">
        <v>71.2</v>
      </c>
      <c r="L22" s="21" t="s">
        <v>142</v>
      </c>
      <c r="M22" s="24" t="s">
        <v>98</v>
      </c>
    </row>
    <row r="23" spans="1:15">
      <c r="A23" s="16">
        <v>19</v>
      </c>
      <c r="B23" s="17"/>
      <c r="C23" s="18" t="s">
        <v>138</v>
      </c>
      <c r="D23" s="19" t="s">
        <v>188</v>
      </c>
      <c r="E23" s="20" t="s">
        <v>94</v>
      </c>
      <c r="F23" s="20" t="s">
        <v>139</v>
      </c>
      <c r="G23" s="20" t="s">
        <v>143</v>
      </c>
      <c r="H23" s="20" t="s">
        <v>141</v>
      </c>
      <c r="I23" s="21" t="s">
        <v>189</v>
      </c>
      <c r="J23" s="29">
        <v>11.5</v>
      </c>
      <c r="K23" s="23">
        <v>77.400000000000006</v>
      </c>
      <c r="L23" s="21" t="s">
        <v>144</v>
      </c>
      <c r="M23" s="24" t="s">
        <v>98</v>
      </c>
    </row>
    <row r="24" spans="1:15">
      <c r="A24" s="16">
        <v>20</v>
      </c>
      <c r="B24" s="17"/>
      <c r="C24" s="18" t="s">
        <v>138</v>
      </c>
      <c r="D24" s="19" t="s">
        <v>190</v>
      </c>
      <c r="E24" s="20" t="s">
        <v>94</v>
      </c>
      <c r="F24" s="20" t="s">
        <v>139</v>
      </c>
      <c r="G24" s="20" t="s">
        <v>50</v>
      </c>
      <c r="H24" s="20" t="s">
        <v>141</v>
      </c>
      <c r="I24" s="21" t="s">
        <v>191</v>
      </c>
      <c r="J24" s="25">
        <v>9.25</v>
      </c>
      <c r="K24" s="23">
        <v>92.5</v>
      </c>
      <c r="L24" s="21" t="s">
        <v>145</v>
      </c>
      <c r="M24" s="24" t="s">
        <v>98</v>
      </c>
    </row>
    <row r="25" spans="1:15">
      <c r="A25" s="16">
        <v>21</v>
      </c>
      <c r="B25" s="17"/>
      <c r="C25" s="18" t="s">
        <v>138</v>
      </c>
      <c r="D25" s="19" t="s">
        <v>192</v>
      </c>
      <c r="E25" s="20" t="s">
        <v>94</v>
      </c>
      <c r="F25" s="20" t="s">
        <v>139</v>
      </c>
      <c r="G25" s="20" t="s">
        <v>51</v>
      </c>
      <c r="H25" s="20" t="s">
        <v>141</v>
      </c>
      <c r="I25" s="21" t="s">
        <v>191</v>
      </c>
      <c r="J25" s="25">
        <v>9.25</v>
      </c>
      <c r="K25" s="23">
        <v>76.5</v>
      </c>
      <c r="L25" s="21" t="s">
        <v>146</v>
      </c>
      <c r="M25" s="24" t="s">
        <v>98</v>
      </c>
    </row>
    <row r="26" spans="1:15">
      <c r="A26" s="16">
        <v>22</v>
      </c>
      <c r="B26" s="17"/>
      <c r="C26" s="18" t="s">
        <v>138</v>
      </c>
      <c r="D26" s="19" t="s">
        <v>193</v>
      </c>
      <c r="E26" s="20" t="s">
        <v>94</v>
      </c>
      <c r="F26" s="20" t="s">
        <v>139</v>
      </c>
      <c r="G26" s="20" t="s">
        <v>52</v>
      </c>
      <c r="H26" s="20" t="s">
        <v>141</v>
      </c>
      <c r="I26" s="21" t="s">
        <v>191</v>
      </c>
      <c r="J26" s="25">
        <v>9.25</v>
      </c>
      <c r="K26" s="23">
        <v>50.5</v>
      </c>
      <c r="L26" s="21" t="s">
        <v>147</v>
      </c>
      <c r="M26" s="24" t="s">
        <v>98</v>
      </c>
      <c r="N26" s="30"/>
    </row>
    <row r="27" spans="1:15">
      <c r="A27" s="16">
        <v>23</v>
      </c>
      <c r="B27" s="17"/>
      <c r="C27" s="18" t="s">
        <v>138</v>
      </c>
      <c r="D27" s="19" t="s">
        <v>194</v>
      </c>
      <c r="E27" s="20" t="s">
        <v>94</v>
      </c>
      <c r="F27" s="20" t="s">
        <v>139</v>
      </c>
      <c r="G27" s="20" t="s">
        <v>53</v>
      </c>
      <c r="H27" s="20" t="s">
        <v>141</v>
      </c>
      <c r="I27" s="21" t="s">
        <v>191</v>
      </c>
      <c r="J27" s="25">
        <v>9.25</v>
      </c>
      <c r="K27" s="23">
        <v>29.5</v>
      </c>
      <c r="L27" s="21" t="s">
        <v>148</v>
      </c>
      <c r="M27" s="24" t="s">
        <v>98</v>
      </c>
    </row>
    <row r="28" spans="1:15">
      <c r="A28" s="16">
        <v>24</v>
      </c>
      <c r="B28" s="17"/>
      <c r="C28" s="18" t="s">
        <v>138</v>
      </c>
      <c r="D28" s="19" t="s">
        <v>195</v>
      </c>
      <c r="E28" s="20" t="s">
        <v>94</v>
      </c>
      <c r="F28" s="20" t="s">
        <v>139</v>
      </c>
      <c r="G28" s="20" t="s">
        <v>149</v>
      </c>
      <c r="H28" s="20" t="s">
        <v>141</v>
      </c>
      <c r="I28" s="21" t="s">
        <v>196</v>
      </c>
      <c r="J28" s="29">
        <v>15.36</v>
      </c>
      <c r="K28" s="23">
        <v>14</v>
      </c>
      <c r="L28" s="21" t="s">
        <v>150</v>
      </c>
      <c r="M28" s="24" t="s">
        <v>98</v>
      </c>
    </row>
    <row r="29" spans="1:15">
      <c r="A29" s="16">
        <v>25</v>
      </c>
      <c r="B29" s="17"/>
      <c r="C29" s="18" t="s">
        <v>120</v>
      </c>
      <c r="D29" s="19" t="s">
        <v>197</v>
      </c>
      <c r="E29" s="20" t="s">
        <v>94</v>
      </c>
      <c r="F29" s="20" t="s">
        <v>139</v>
      </c>
      <c r="G29" s="20" t="s">
        <v>151</v>
      </c>
      <c r="H29" s="20" t="s">
        <v>96</v>
      </c>
      <c r="I29" s="21" t="s">
        <v>198</v>
      </c>
      <c r="J29" s="29">
        <v>13</v>
      </c>
      <c r="K29" s="23">
        <v>65.8</v>
      </c>
      <c r="L29" s="21" t="s">
        <v>152</v>
      </c>
      <c r="M29" s="24" t="s">
        <v>98</v>
      </c>
    </row>
    <row r="30" spans="1:15">
      <c r="A30" s="16">
        <v>26</v>
      </c>
      <c r="B30" s="17"/>
      <c r="C30" s="18" t="s">
        <v>138</v>
      </c>
      <c r="D30" s="19" t="s">
        <v>199</v>
      </c>
      <c r="E30" s="20" t="s">
        <v>94</v>
      </c>
      <c r="F30" s="20" t="s">
        <v>139</v>
      </c>
      <c r="G30" s="20" t="s">
        <v>153</v>
      </c>
      <c r="H30" s="20" t="s">
        <v>96</v>
      </c>
      <c r="I30" s="21" t="s">
        <v>200</v>
      </c>
      <c r="J30" s="29">
        <v>47.64</v>
      </c>
      <c r="K30" s="23">
        <v>19</v>
      </c>
      <c r="L30" s="21" t="s">
        <v>154</v>
      </c>
      <c r="M30" s="24" t="s">
        <v>102</v>
      </c>
    </row>
    <row r="31" spans="1:15">
      <c r="A31" s="16">
        <v>27</v>
      </c>
      <c r="B31" s="17"/>
      <c r="C31" s="18" t="s">
        <v>138</v>
      </c>
      <c r="D31" s="19" t="s">
        <v>201</v>
      </c>
      <c r="E31" s="20" t="s">
        <v>94</v>
      </c>
      <c r="F31" s="20" t="s">
        <v>139</v>
      </c>
      <c r="G31" s="20" t="s">
        <v>155</v>
      </c>
      <c r="H31" s="20" t="s">
        <v>96</v>
      </c>
      <c r="I31" s="21" t="s">
        <v>156</v>
      </c>
      <c r="J31" s="29">
        <v>36.18</v>
      </c>
      <c r="K31" s="23">
        <v>90</v>
      </c>
      <c r="L31" s="21" t="s">
        <v>157</v>
      </c>
      <c r="M31" s="24" t="s">
        <v>102</v>
      </c>
    </row>
    <row r="32" spans="1:15">
      <c r="A32" s="16">
        <v>28</v>
      </c>
      <c r="B32" s="17"/>
      <c r="C32" s="18" t="s">
        <v>120</v>
      </c>
      <c r="D32" s="19" t="s">
        <v>202</v>
      </c>
      <c r="E32" s="20" t="s">
        <v>35</v>
      </c>
      <c r="F32" s="20" t="s">
        <v>35</v>
      </c>
      <c r="G32" s="20" t="s">
        <v>158</v>
      </c>
      <c r="H32" s="20" t="s">
        <v>96</v>
      </c>
      <c r="I32" s="21" t="s">
        <v>203</v>
      </c>
      <c r="J32" s="29">
        <v>16.149999999999999</v>
      </c>
      <c r="K32" s="23">
        <v>12</v>
      </c>
      <c r="L32" s="21" t="s">
        <v>159</v>
      </c>
      <c r="M32" s="24" t="s">
        <v>102</v>
      </c>
      <c r="O32" s="31"/>
    </row>
    <row r="33" spans="1:15">
      <c r="A33" s="5">
        <v>29</v>
      </c>
      <c r="B33" s="6"/>
      <c r="C33" s="7" t="s">
        <v>120</v>
      </c>
      <c r="D33" s="8" t="s">
        <v>165</v>
      </c>
      <c r="E33" s="9" t="s">
        <v>35</v>
      </c>
      <c r="F33" s="9" t="s">
        <v>35</v>
      </c>
      <c r="G33" s="9" t="s">
        <v>160</v>
      </c>
      <c r="H33" s="9" t="s">
        <v>96</v>
      </c>
      <c r="I33" s="13" t="s">
        <v>204</v>
      </c>
      <c r="J33" s="32">
        <v>55.97</v>
      </c>
      <c r="K33" s="12">
        <v>13</v>
      </c>
      <c r="L33" s="13" t="s">
        <v>161</v>
      </c>
      <c r="M33" s="14" t="s">
        <v>102</v>
      </c>
      <c r="O33" s="31"/>
    </row>
    <row r="34" spans="1:15">
      <c r="A34" s="168">
        <v>30</v>
      </c>
      <c r="B34" s="160"/>
      <c r="C34" s="161" t="s">
        <v>120</v>
      </c>
      <c r="D34" s="162" t="s">
        <v>205</v>
      </c>
      <c r="E34" s="163" t="s">
        <v>35</v>
      </c>
      <c r="F34" s="163" t="s">
        <v>35</v>
      </c>
      <c r="G34" s="163" t="s">
        <v>162</v>
      </c>
      <c r="H34" s="163" t="s">
        <v>96</v>
      </c>
      <c r="I34" s="164" t="s">
        <v>163</v>
      </c>
      <c r="J34" s="165">
        <v>11.99</v>
      </c>
      <c r="K34" s="166">
        <v>20.7</v>
      </c>
      <c r="L34" s="164" t="s">
        <v>164</v>
      </c>
      <c r="M34" s="167" t="s">
        <v>102</v>
      </c>
      <c r="O34" s="31"/>
    </row>
    <row r="35" spans="1:15" ht="14.25">
      <c r="A35" s="33">
        <v>31</v>
      </c>
      <c r="B35" s="34"/>
      <c r="C35" s="35" t="s">
        <v>251</v>
      </c>
      <c r="D35" s="36" t="s">
        <v>250</v>
      </c>
      <c r="E35" s="4" t="s">
        <v>35</v>
      </c>
      <c r="F35" s="4" t="s">
        <v>35</v>
      </c>
      <c r="G35" s="4" t="s">
        <v>252</v>
      </c>
      <c r="H35" s="4" t="s">
        <v>96</v>
      </c>
      <c r="I35" s="37" t="s">
        <v>253</v>
      </c>
      <c r="J35" s="169" t="s">
        <v>254</v>
      </c>
      <c r="K35" s="38">
        <v>17</v>
      </c>
      <c r="L35" s="146" t="s">
        <v>255</v>
      </c>
      <c r="M35" s="39" t="s">
        <v>102</v>
      </c>
    </row>
    <row r="36" spans="1:15">
      <c r="A36" s="1"/>
      <c r="B36" s="1"/>
      <c r="C36" s="159" t="s">
        <v>249</v>
      </c>
      <c r="D36" s="158" t="s">
        <v>257</v>
      </c>
      <c r="E36" s="158"/>
      <c r="F36" s="158"/>
      <c r="G36" s="158"/>
      <c r="H36" s="158" t="s">
        <v>258</v>
      </c>
      <c r="I36" s="158"/>
      <c r="J36" s="158"/>
      <c r="K36" s="156"/>
      <c r="L36" s="40"/>
      <c r="M36" s="155"/>
    </row>
    <row r="37" spans="1:15">
      <c r="C37" s="157" t="s">
        <v>256</v>
      </c>
      <c r="D37" s="40" t="s">
        <v>259</v>
      </c>
      <c r="E37" s="40"/>
      <c r="F37" s="40"/>
      <c r="G37" s="40"/>
      <c r="H37" s="40" t="s">
        <v>260</v>
      </c>
      <c r="I37" s="40"/>
      <c r="J37" s="40"/>
    </row>
    <row r="38" spans="1:15">
      <c r="C38" s="157" t="s">
        <v>263</v>
      </c>
      <c r="D38" s="40" t="s">
        <v>261</v>
      </c>
      <c r="E38" s="40" t="s">
        <v>262</v>
      </c>
      <c r="F38" s="40"/>
    </row>
  </sheetData>
  <mergeCells count="4">
    <mergeCell ref="E3:E4"/>
    <mergeCell ref="F3:F4"/>
    <mergeCell ref="G3:G4"/>
    <mergeCell ref="M3:M4"/>
  </mergeCells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  <ignoredErrors>
    <ignoredError sqref="D6:D8 J6:J16 D10:D33 D34:D3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zoomScale="70" zoomScaleNormal="70" zoomScaleSheetLayoutView="70" workbookViewId="0">
      <selection activeCell="G6" sqref="G6:L35"/>
    </sheetView>
  </sheetViews>
  <sheetFormatPr defaultColWidth="9" defaultRowHeight="13.5"/>
  <cols>
    <col min="1" max="1" width="22.5" style="42" customWidth="1"/>
    <col min="2" max="2" width="14.75" style="46" customWidth="1"/>
    <col min="3" max="3" width="16" style="46" customWidth="1"/>
    <col min="4" max="4" width="16" style="45" customWidth="1"/>
    <col min="5" max="12" width="16" style="46" customWidth="1"/>
    <col min="13" max="13" width="9.375" style="46" customWidth="1"/>
    <col min="14" max="16384" width="9" style="46"/>
  </cols>
  <sheetData>
    <row r="1" spans="1:13" ht="20.100000000000001" customHeight="1">
      <c r="B1" s="43"/>
      <c r="C1" s="44" t="s">
        <v>279</v>
      </c>
      <c r="F1" s="47" t="s">
        <v>0</v>
      </c>
    </row>
    <row r="2" spans="1:13" ht="20.100000000000001" customHeight="1"/>
    <row r="3" spans="1:13" ht="19.5" customHeight="1">
      <c r="A3" s="87" t="s">
        <v>1</v>
      </c>
      <c r="B3" s="88"/>
      <c r="C3" s="89"/>
      <c r="D3" s="90"/>
      <c r="E3" s="88"/>
      <c r="F3" s="88"/>
      <c r="G3" s="91" t="s">
        <v>273</v>
      </c>
      <c r="H3" s="91"/>
      <c r="I3" s="88"/>
      <c r="J3" s="88"/>
      <c r="K3" s="88"/>
      <c r="L3" s="92"/>
    </row>
    <row r="4" spans="1:13" ht="19.5" customHeight="1">
      <c r="A4" s="87" t="s">
        <v>2</v>
      </c>
      <c r="B4" s="88"/>
      <c r="C4" s="93">
        <v>1</v>
      </c>
      <c r="D4" s="94">
        <v>2</v>
      </c>
      <c r="E4" s="94">
        <v>3</v>
      </c>
      <c r="F4" s="94">
        <v>4</v>
      </c>
      <c r="G4" s="94">
        <v>5</v>
      </c>
      <c r="H4" s="94">
        <v>6</v>
      </c>
      <c r="I4" s="94">
        <v>7</v>
      </c>
      <c r="J4" s="94">
        <v>8</v>
      </c>
      <c r="K4" s="94">
        <v>9</v>
      </c>
      <c r="L4" s="95">
        <v>10</v>
      </c>
      <c r="M4" s="41"/>
    </row>
    <row r="5" spans="1:13" ht="19.5" customHeight="1">
      <c r="A5" s="87" t="s">
        <v>3</v>
      </c>
      <c r="B5" s="88"/>
      <c r="C5" s="93" t="s">
        <v>4</v>
      </c>
      <c r="D5" s="94" t="s">
        <v>5</v>
      </c>
      <c r="E5" s="94" t="s">
        <v>6</v>
      </c>
      <c r="F5" s="94" t="s">
        <v>7</v>
      </c>
      <c r="G5" s="94" t="s">
        <v>8</v>
      </c>
      <c r="H5" s="94" t="s">
        <v>9</v>
      </c>
      <c r="I5" s="94" t="s">
        <v>10</v>
      </c>
      <c r="J5" s="94" t="s">
        <v>11</v>
      </c>
      <c r="K5" s="94" t="s">
        <v>12</v>
      </c>
      <c r="L5" s="95" t="s">
        <v>13</v>
      </c>
      <c r="M5" s="41"/>
    </row>
    <row r="6" spans="1:13" ht="19.5" customHeight="1">
      <c r="A6" s="87" t="s">
        <v>14</v>
      </c>
      <c r="B6" s="88"/>
      <c r="C6" s="100"/>
      <c r="D6" s="79"/>
      <c r="E6" s="79">
        <v>45166</v>
      </c>
      <c r="F6" s="79">
        <v>45167</v>
      </c>
      <c r="G6" s="79"/>
      <c r="H6" s="79"/>
      <c r="I6" s="79"/>
      <c r="J6" s="80"/>
      <c r="K6" s="80"/>
      <c r="L6" s="79"/>
      <c r="M6" s="45"/>
    </row>
    <row r="7" spans="1:13" ht="19.5" customHeight="1">
      <c r="A7" s="87" t="s">
        <v>240</v>
      </c>
      <c r="B7" s="90" t="s">
        <v>15</v>
      </c>
      <c r="C7" s="101"/>
      <c r="D7" s="130"/>
      <c r="E7" s="130">
        <v>3.35</v>
      </c>
      <c r="F7" s="130">
        <v>3.53</v>
      </c>
      <c r="G7" s="130"/>
      <c r="H7" s="81"/>
      <c r="I7" s="130"/>
      <c r="J7" s="102"/>
      <c r="K7" s="103"/>
      <c r="L7" s="130"/>
    </row>
    <row r="8" spans="1:13" ht="19.5" customHeight="1">
      <c r="A8" s="87" t="s">
        <v>227</v>
      </c>
      <c r="B8" s="90" t="s">
        <v>15</v>
      </c>
      <c r="C8" s="101"/>
      <c r="D8" s="131"/>
      <c r="E8" s="130">
        <v>5.4</v>
      </c>
      <c r="F8" s="130">
        <v>5</v>
      </c>
      <c r="G8" s="130"/>
      <c r="H8" s="82"/>
      <c r="I8" s="130"/>
      <c r="J8" s="102"/>
      <c r="K8" s="102"/>
      <c r="L8" s="130"/>
    </row>
    <row r="9" spans="1:13" ht="19.5" customHeight="1">
      <c r="A9" s="87" t="s">
        <v>16</v>
      </c>
      <c r="B9" s="90" t="s">
        <v>17</v>
      </c>
      <c r="C9" s="104"/>
      <c r="D9" s="132"/>
      <c r="E9" s="132">
        <v>33</v>
      </c>
      <c r="F9" s="132">
        <v>35</v>
      </c>
      <c r="G9" s="132"/>
      <c r="H9" s="82"/>
      <c r="I9" s="132"/>
      <c r="J9" s="105"/>
      <c r="K9" s="105"/>
      <c r="L9" s="132"/>
    </row>
    <row r="10" spans="1:13" ht="19.5" customHeight="1">
      <c r="A10" s="87" t="s">
        <v>18</v>
      </c>
      <c r="B10" s="90" t="s">
        <v>17</v>
      </c>
      <c r="C10" s="104"/>
      <c r="D10" s="132"/>
      <c r="E10" s="132">
        <v>21</v>
      </c>
      <c r="F10" s="132">
        <v>23.8</v>
      </c>
      <c r="G10" s="132"/>
      <c r="H10" s="82"/>
      <c r="I10" s="132"/>
      <c r="J10" s="105"/>
      <c r="K10" s="105"/>
      <c r="L10" s="132"/>
    </row>
    <row r="11" spans="1:13" ht="19.5" customHeight="1">
      <c r="A11" s="87" t="s">
        <v>19</v>
      </c>
      <c r="B11" s="106" t="s">
        <v>241</v>
      </c>
      <c r="C11" s="107"/>
      <c r="D11" s="132"/>
      <c r="E11" s="132">
        <v>7.5</v>
      </c>
      <c r="F11" s="132">
        <v>7.1</v>
      </c>
      <c r="G11" s="132"/>
      <c r="H11" s="82"/>
      <c r="I11" s="132"/>
      <c r="J11" s="108"/>
      <c r="K11" s="108"/>
      <c r="L11" s="132"/>
    </row>
    <row r="12" spans="1:13" ht="19.5" customHeight="1">
      <c r="A12" s="87" t="s">
        <v>21</v>
      </c>
      <c r="B12" s="90" t="s">
        <v>22</v>
      </c>
      <c r="C12" s="107"/>
      <c r="D12" s="132"/>
      <c r="E12" s="133">
        <v>150</v>
      </c>
      <c r="F12" s="132">
        <v>24.5</v>
      </c>
      <c r="G12" s="133"/>
      <c r="H12" s="83"/>
      <c r="I12" s="132"/>
      <c r="J12" s="109"/>
      <c r="K12" s="109"/>
      <c r="L12" s="132"/>
    </row>
    <row r="13" spans="1:13" ht="19.5" customHeight="1">
      <c r="A13" s="87" t="s">
        <v>23</v>
      </c>
      <c r="B13" s="90" t="s">
        <v>24</v>
      </c>
      <c r="C13" s="107"/>
      <c r="D13" s="132"/>
      <c r="E13" s="132">
        <v>1.8</v>
      </c>
      <c r="F13" s="132">
        <v>3.5</v>
      </c>
      <c r="G13" s="132"/>
      <c r="H13" s="84"/>
      <c r="I13" s="132"/>
      <c r="J13" s="108"/>
      <c r="K13" s="108"/>
      <c r="L13" s="132"/>
    </row>
    <row r="14" spans="1:13" ht="19.5" customHeight="1">
      <c r="A14" s="87" t="s">
        <v>25</v>
      </c>
      <c r="B14" s="90" t="s">
        <v>24</v>
      </c>
      <c r="C14" s="107"/>
      <c r="D14" s="132"/>
      <c r="E14" s="132">
        <v>3.9</v>
      </c>
      <c r="F14" s="132">
        <v>0.7</v>
      </c>
      <c r="G14" s="132"/>
      <c r="H14" s="84"/>
      <c r="I14" s="132"/>
      <c r="J14" s="108"/>
      <c r="K14" s="108"/>
      <c r="L14" s="132"/>
    </row>
    <row r="15" spans="1:13" ht="19.5" customHeight="1">
      <c r="A15" s="87" t="s">
        <v>228</v>
      </c>
      <c r="B15" s="90" t="s">
        <v>24</v>
      </c>
      <c r="C15" s="138"/>
      <c r="D15" s="133"/>
      <c r="E15" s="133">
        <v>422</v>
      </c>
      <c r="F15" s="132">
        <v>101</v>
      </c>
      <c r="G15" s="133"/>
      <c r="H15" s="85"/>
      <c r="I15" s="133"/>
      <c r="J15" s="105"/>
      <c r="K15" s="105"/>
      <c r="L15" s="133"/>
    </row>
    <row r="16" spans="1:13" ht="19.5" customHeight="1">
      <c r="A16" s="87" t="s">
        <v>229</v>
      </c>
      <c r="B16" s="90" t="s">
        <v>24</v>
      </c>
      <c r="C16" s="107"/>
      <c r="D16" s="132"/>
      <c r="E16" s="133">
        <v>223</v>
      </c>
      <c r="F16" s="132">
        <v>5.6</v>
      </c>
      <c r="G16" s="133"/>
      <c r="H16" s="83"/>
      <c r="I16" s="133"/>
      <c r="J16" s="105"/>
      <c r="K16" s="105"/>
      <c r="L16" s="132"/>
    </row>
    <row r="17" spans="1:12" ht="19.5" customHeight="1">
      <c r="A17" s="87" t="s">
        <v>230</v>
      </c>
      <c r="B17" s="90" t="s">
        <v>24</v>
      </c>
      <c r="C17" s="107"/>
      <c r="D17" s="133"/>
      <c r="E17" s="133">
        <v>36</v>
      </c>
      <c r="F17" s="133">
        <v>14</v>
      </c>
      <c r="G17" s="133"/>
      <c r="H17" s="86"/>
      <c r="I17" s="133"/>
      <c r="J17" s="105"/>
      <c r="K17" s="105"/>
      <c r="L17" s="133"/>
    </row>
    <row r="18" spans="1:12" ht="19.5" customHeight="1">
      <c r="A18" s="87" t="s">
        <v>231</v>
      </c>
      <c r="B18" s="90" t="s">
        <v>24</v>
      </c>
      <c r="C18" s="107"/>
      <c r="D18" s="132"/>
      <c r="E18" s="130">
        <v>4.9000000000000004</v>
      </c>
      <c r="F18" s="132">
        <v>2.1</v>
      </c>
      <c r="G18" s="132"/>
      <c r="H18" s="86"/>
      <c r="I18" s="130"/>
      <c r="J18" s="102"/>
      <c r="K18" s="102"/>
      <c r="L18" s="130"/>
    </row>
    <row r="19" spans="1:12" ht="19.5" customHeight="1">
      <c r="A19" s="87" t="s">
        <v>232</v>
      </c>
      <c r="B19" s="90" t="s">
        <v>24</v>
      </c>
      <c r="C19" s="107"/>
      <c r="D19" s="132"/>
      <c r="E19" s="133">
        <v>266</v>
      </c>
      <c r="F19" s="132">
        <v>12.5</v>
      </c>
      <c r="G19" s="133"/>
      <c r="H19" s="86"/>
      <c r="I19" s="133"/>
      <c r="J19" s="109"/>
      <c r="K19" s="109"/>
      <c r="L19" s="132"/>
    </row>
    <row r="20" spans="1:12" ht="19.5" customHeight="1">
      <c r="A20" s="87" t="s">
        <v>233</v>
      </c>
      <c r="B20" s="90" t="s">
        <v>24</v>
      </c>
      <c r="C20" s="139"/>
      <c r="D20" s="132"/>
      <c r="E20" s="132">
        <v>18.100000000000001</v>
      </c>
      <c r="F20" s="132">
        <v>5.2</v>
      </c>
      <c r="G20" s="132"/>
      <c r="H20" s="86"/>
      <c r="I20" s="132"/>
      <c r="J20" s="105"/>
      <c r="K20" s="105"/>
      <c r="L20" s="132"/>
    </row>
    <row r="21" spans="1:12" ht="19.5" customHeight="1">
      <c r="A21" s="87" t="s">
        <v>234</v>
      </c>
      <c r="B21" s="90" t="s">
        <v>24</v>
      </c>
      <c r="C21" s="107"/>
      <c r="D21" s="132"/>
      <c r="E21" s="132">
        <v>47.2</v>
      </c>
      <c r="F21" s="132">
        <v>31.2</v>
      </c>
      <c r="G21" s="132"/>
      <c r="H21" s="86"/>
      <c r="I21" s="132"/>
      <c r="J21" s="105"/>
      <c r="K21" s="105"/>
      <c r="L21" s="132"/>
    </row>
    <row r="22" spans="1:12" ht="19.5" customHeight="1">
      <c r="A22" s="87" t="s">
        <v>235</v>
      </c>
      <c r="B22" s="90" t="s">
        <v>24</v>
      </c>
      <c r="C22" s="107"/>
      <c r="D22" s="132"/>
      <c r="E22" s="132">
        <v>11.6</v>
      </c>
      <c r="F22" s="132">
        <v>2.6</v>
      </c>
      <c r="G22" s="132"/>
      <c r="H22" s="86"/>
      <c r="I22" s="132"/>
      <c r="J22" s="105"/>
      <c r="K22" s="105"/>
      <c r="L22" s="132"/>
    </row>
    <row r="23" spans="1:12" ht="19.5" customHeight="1">
      <c r="A23" s="87" t="s">
        <v>236</v>
      </c>
      <c r="B23" s="90" t="s">
        <v>24</v>
      </c>
      <c r="C23" s="107"/>
      <c r="D23" s="86"/>
      <c r="E23" s="130">
        <v>0.04</v>
      </c>
      <c r="F23" s="86" t="s">
        <v>46</v>
      </c>
      <c r="G23" s="86"/>
      <c r="H23" s="86"/>
      <c r="I23" s="132"/>
      <c r="J23" s="140"/>
      <c r="K23" s="140"/>
      <c r="L23" s="130"/>
    </row>
    <row r="24" spans="1:12" ht="19.5" customHeight="1">
      <c r="A24" s="87" t="s">
        <v>26</v>
      </c>
      <c r="B24" s="90" t="s">
        <v>24</v>
      </c>
      <c r="C24" s="107"/>
      <c r="D24" s="130"/>
      <c r="E24" s="130">
        <v>0.03</v>
      </c>
      <c r="F24" s="130">
        <v>0.02</v>
      </c>
      <c r="G24" s="130"/>
      <c r="H24" s="124"/>
      <c r="I24" s="130"/>
      <c r="J24" s="123"/>
      <c r="K24" s="123"/>
      <c r="L24" s="130"/>
    </row>
    <row r="25" spans="1:12" ht="19.5" customHeight="1">
      <c r="A25" s="87" t="s">
        <v>27</v>
      </c>
      <c r="B25" s="90" t="s">
        <v>24</v>
      </c>
      <c r="C25" s="107"/>
      <c r="D25" s="130"/>
      <c r="E25" s="130">
        <v>0.05</v>
      </c>
      <c r="F25" s="130">
        <v>0.04</v>
      </c>
      <c r="G25" s="130"/>
      <c r="H25" s="124"/>
      <c r="I25" s="130"/>
      <c r="J25" s="125"/>
      <c r="K25" s="125"/>
      <c r="L25" s="130"/>
    </row>
    <row r="26" spans="1:12" ht="19.5" customHeight="1">
      <c r="A26" s="87" t="s">
        <v>225</v>
      </c>
      <c r="B26" s="90" t="s">
        <v>24</v>
      </c>
      <c r="C26" s="107"/>
      <c r="D26" s="86"/>
      <c r="E26" s="132">
        <v>2.7</v>
      </c>
      <c r="F26" s="86" t="s">
        <v>46</v>
      </c>
      <c r="G26" s="86"/>
      <c r="H26" s="86"/>
      <c r="I26" s="132"/>
      <c r="J26" s="102"/>
      <c r="K26" s="102"/>
      <c r="L26" s="132"/>
    </row>
    <row r="27" spans="1:12" ht="19.5" customHeight="1">
      <c r="A27" s="87" t="s">
        <v>28</v>
      </c>
      <c r="B27" s="90" t="s">
        <v>24</v>
      </c>
      <c r="C27" s="107"/>
      <c r="D27" s="130"/>
      <c r="E27" s="132">
        <v>1</v>
      </c>
      <c r="F27" s="134">
        <v>6.2E-2</v>
      </c>
      <c r="G27" s="134"/>
      <c r="H27" s="86"/>
      <c r="I27" s="134"/>
      <c r="J27" s="110"/>
      <c r="K27" s="110"/>
      <c r="L27" s="132"/>
    </row>
    <row r="28" spans="1:12" ht="19.5" customHeight="1">
      <c r="A28" s="87" t="s">
        <v>220</v>
      </c>
      <c r="B28" s="90" t="s">
        <v>24</v>
      </c>
      <c r="C28" s="107"/>
      <c r="D28" s="132"/>
      <c r="E28" s="130">
        <v>5</v>
      </c>
      <c r="F28" s="132">
        <v>2.1</v>
      </c>
      <c r="G28" s="132"/>
      <c r="H28" s="86"/>
      <c r="I28" s="133"/>
      <c r="J28" s="110"/>
      <c r="K28" s="110"/>
      <c r="L28" s="132"/>
    </row>
    <row r="29" spans="1:12" ht="19.5" customHeight="1">
      <c r="A29" s="87" t="s">
        <v>237</v>
      </c>
      <c r="B29" s="90" t="s">
        <v>24</v>
      </c>
      <c r="C29" s="107"/>
      <c r="D29" s="134"/>
      <c r="E29" s="134">
        <v>4.0000000000000001E-3</v>
      </c>
      <c r="F29" s="134">
        <v>1E-3</v>
      </c>
      <c r="G29" s="134"/>
      <c r="H29" s="86"/>
      <c r="I29" s="134"/>
      <c r="J29" s="110"/>
      <c r="K29" s="110"/>
      <c r="L29" s="134"/>
    </row>
    <row r="30" spans="1:12" ht="19.5" customHeight="1">
      <c r="A30" s="87" t="s">
        <v>221</v>
      </c>
      <c r="B30" s="90" t="s">
        <v>226</v>
      </c>
      <c r="C30" s="107"/>
      <c r="D30" s="86"/>
      <c r="E30" s="86" t="s">
        <v>46</v>
      </c>
      <c r="F30" s="86" t="s">
        <v>46</v>
      </c>
      <c r="G30" s="86"/>
      <c r="H30" s="86"/>
      <c r="I30" s="86"/>
      <c r="J30" s="110"/>
      <c r="K30" s="110"/>
      <c r="L30" s="86"/>
    </row>
    <row r="31" spans="1:12" ht="19.5" customHeight="1">
      <c r="A31" s="87" t="s">
        <v>222</v>
      </c>
      <c r="B31" s="90" t="s">
        <v>226</v>
      </c>
      <c r="C31" s="107"/>
      <c r="D31" s="86"/>
      <c r="E31" s="86" t="s">
        <v>46</v>
      </c>
      <c r="F31" s="86" t="s">
        <v>46</v>
      </c>
      <c r="G31" s="86"/>
      <c r="H31" s="86"/>
      <c r="I31" s="86"/>
      <c r="J31" s="110"/>
      <c r="K31" s="110"/>
      <c r="L31" s="86"/>
    </row>
    <row r="32" spans="1:12" ht="19.5" customHeight="1">
      <c r="A32" s="87" t="s">
        <v>223</v>
      </c>
      <c r="B32" s="90" t="s">
        <v>226</v>
      </c>
      <c r="C32" s="107"/>
      <c r="D32" s="86"/>
      <c r="E32" s="132">
        <v>1.6</v>
      </c>
      <c r="F32" s="86" t="s">
        <v>46</v>
      </c>
      <c r="G32" s="86"/>
      <c r="H32" s="86"/>
      <c r="I32" s="86"/>
      <c r="J32" s="110"/>
      <c r="K32" s="110"/>
      <c r="L32" s="86"/>
    </row>
    <row r="33" spans="1:12" ht="19.5" customHeight="1">
      <c r="A33" s="87" t="s">
        <v>224</v>
      </c>
      <c r="B33" s="90" t="s">
        <v>226</v>
      </c>
      <c r="C33" s="107"/>
      <c r="D33" s="86"/>
      <c r="E33" s="132">
        <v>0.78</v>
      </c>
      <c r="F33" s="86" t="s">
        <v>46</v>
      </c>
      <c r="G33" s="86"/>
      <c r="H33" s="117"/>
      <c r="I33" s="86"/>
      <c r="J33" s="119"/>
      <c r="K33" s="119"/>
      <c r="L33" s="86"/>
    </row>
    <row r="34" spans="1:12" ht="19.5" customHeight="1">
      <c r="A34" s="87" t="s">
        <v>29</v>
      </c>
      <c r="B34" s="90" t="s">
        <v>30</v>
      </c>
      <c r="C34" s="107"/>
      <c r="D34" s="86"/>
      <c r="E34" s="133" t="s">
        <v>46</v>
      </c>
      <c r="F34" s="86" t="s">
        <v>46</v>
      </c>
      <c r="G34" s="86"/>
      <c r="H34" s="118"/>
      <c r="I34" s="133"/>
      <c r="J34" s="111"/>
      <c r="K34" s="111"/>
      <c r="L34" s="133"/>
    </row>
    <row r="35" spans="1:12" ht="19.5" customHeight="1">
      <c r="A35" s="87" t="s">
        <v>31</v>
      </c>
      <c r="B35" s="90" t="s">
        <v>32</v>
      </c>
      <c r="C35" s="107"/>
      <c r="D35" s="86"/>
      <c r="E35" s="133">
        <v>480</v>
      </c>
      <c r="F35" s="86" t="s">
        <v>46</v>
      </c>
      <c r="G35" s="86"/>
      <c r="H35" s="118"/>
      <c r="I35" s="133"/>
      <c r="J35" s="111"/>
      <c r="K35" s="111"/>
      <c r="L35" s="133"/>
    </row>
    <row r="36" spans="1:12" ht="32.25" customHeight="1">
      <c r="A36" s="194" t="s">
        <v>33</v>
      </c>
      <c r="B36" s="195"/>
      <c r="C36" s="94" t="s">
        <v>72</v>
      </c>
      <c r="D36" s="112"/>
      <c r="E36" s="94"/>
      <c r="F36" s="113"/>
      <c r="G36" s="94" t="s">
        <v>247</v>
      </c>
      <c r="H36" s="94" t="s">
        <v>238</v>
      </c>
      <c r="I36" s="94"/>
      <c r="J36" s="94" t="s">
        <v>73</v>
      </c>
      <c r="K36" s="94" t="s">
        <v>74</v>
      </c>
      <c r="L36" s="94"/>
    </row>
  </sheetData>
  <mergeCells count="1">
    <mergeCell ref="A36:B36"/>
  </mergeCells>
  <phoneticPr fontId="3"/>
  <conditionalFormatting sqref="D11:I11">
    <cfRule type="cellIs" dxfId="14" priority="8" stopIfTrue="1" operator="greaterThanOrEqual">
      <formula>14</formula>
    </cfRule>
  </conditionalFormatting>
  <conditionalFormatting sqref="D13:I14 G25:I25">
    <cfRule type="cellIs" dxfId="13" priority="7" stopIfTrue="1" operator="greaterThanOrEqual">
      <formula>10</formula>
    </cfRule>
  </conditionalFormatting>
  <conditionalFormatting sqref="E25">
    <cfRule type="cellIs" dxfId="12" priority="13" stopIfTrue="1" operator="greaterThanOrEqual">
      <formula>10</formula>
    </cfRule>
  </conditionalFormatting>
  <conditionalFormatting sqref="E29:G29">
    <cfRule type="cellIs" dxfId="11" priority="17" stopIfTrue="1" operator="greaterThanOrEqual">
      <formula>10</formula>
    </cfRule>
  </conditionalFormatting>
  <conditionalFormatting sqref="F19:G19 D21">
    <cfRule type="cellIs" dxfId="10" priority="19" stopIfTrue="1" operator="greaterThanOrEqual">
      <formula>100</formula>
    </cfRule>
  </conditionalFormatting>
  <conditionalFormatting sqref="F12:I12">
    <cfRule type="cellIs" dxfId="9" priority="12" stopIfTrue="1" operator="greaterThanOrEqual">
      <formula>100</formula>
    </cfRule>
  </conditionalFormatting>
  <conditionalFormatting sqref="H17:H23">
    <cfRule type="cellIs" dxfId="8" priority="30" stopIfTrue="1" operator="greaterThanOrEqual">
      <formula>10</formula>
    </cfRule>
  </conditionalFormatting>
  <conditionalFormatting sqref="H26:H35">
    <cfRule type="cellIs" dxfId="7" priority="22" stopIfTrue="1" operator="greaterThanOrEqual">
      <formula>10</formula>
    </cfRule>
  </conditionalFormatting>
  <conditionalFormatting sqref="I27">
    <cfRule type="cellIs" dxfId="6" priority="9" stopIfTrue="1" operator="greaterThanOrEqual">
      <formula>1</formula>
    </cfRule>
  </conditionalFormatting>
  <conditionalFormatting sqref="I29">
    <cfRule type="cellIs" dxfId="5" priority="11" stopIfTrue="1" operator="greaterThanOrEqual">
      <formula>10</formula>
    </cfRule>
  </conditionalFormatting>
  <conditionalFormatting sqref="L11">
    <cfRule type="cellIs" dxfId="4" priority="2" stopIfTrue="1" operator="greaterThanOrEqual">
      <formula>14</formula>
    </cfRule>
  </conditionalFormatting>
  <conditionalFormatting sqref="L12 L19:L21">
    <cfRule type="cellIs" dxfId="3" priority="4" stopIfTrue="1" operator="greaterThanOrEqual">
      <formula>100</formula>
    </cfRule>
  </conditionalFormatting>
  <conditionalFormatting sqref="L13:L14 L25">
    <cfRule type="cellIs" dxfId="2" priority="1" stopIfTrue="1" operator="greaterThanOrEqual">
      <formula>10</formula>
    </cfRule>
  </conditionalFormatting>
  <conditionalFormatting sqref="L27">
    <cfRule type="cellIs" dxfId="1" priority="6" stopIfTrue="1" operator="greaterThanOrEqual">
      <formula>1</formula>
    </cfRule>
  </conditionalFormatting>
  <conditionalFormatting sqref="L29">
    <cfRule type="cellIs" dxfId="0" priority="5" stopIfTrue="1" operator="greaterThanOrEqual">
      <formula>10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6"/>
  <sheetViews>
    <sheetView showGridLines="0" zoomScale="70" zoomScaleNormal="7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5" sqref="G5:I36"/>
    </sheetView>
  </sheetViews>
  <sheetFormatPr defaultColWidth="9" defaultRowHeight="13.5"/>
  <cols>
    <col min="1" max="1" width="22.625" style="42" customWidth="1"/>
    <col min="2" max="2" width="14.625" style="46" customWidth="1"/>
    <col min="3" max="3" width="16" style="46" customWidth="1"/>
    <col min="4" max="4" width="16" style="45" customWidth="1"/>
    <col min="5" max="9" width="16" style="46" customWidth="1"/>
    <col min="10" max="10" width="5.75" style="46" customWidth="1"/>
    <col min="11" max="16384" width="9" style="46"/>
  </cols>
  <sheetData>
    <row r="1" spans="1:10" ht="20.100000000000001" customHeight="1">
      <c r="B1" s="43"/>
      <c r="C1" s="44" t="s">
        <v>279</v>
      </c>
      <c r="F1" s="47" t="s">
        <v>272</v>
      </c>
    </row>
    <row r="2" spans="1:10" ht="20.100000000000001" customHeight="1"/>
    <row r="3" spans="1:10" ht="19.5" customHeight="1">
      <c r="A3" s="87" t="s">
        <v>1</v>
      </c>
      <c r="B3" s="88"/>
      <c r="C3" s="89"/>
      <c r="D3" s="90"/>
      <c r="E3" s="88"/>
      <c r="F3" s="106" t="s">
        <v>34</v>
      </c>
      <c r="G3" s="88"/>
      <c r="H3" s="88"/>
      <c r="I3" s="92"/>
    </row>
    <row r="4" spans="1:10" ht="19.5" customHeight="1">
      <c r="A4" s="87" t="s">
        <v>2</v>
      </c>
      <c r="B4" s="88"/>
      <c r="C4" s="120">
        <v>11</v>
      </c>
      <c r="D4" s="94">
        <v>12</v>
      </c>
      <c r="E4" s="94">
        <v>13</v>
      </c>
      <c r="F4" s="94">
        <v>14</v>
      </c>
      <c r="G4" s="94">
        <v>15</v>
      </c>
      <c r="H4" s="94">
        <v>16</v>
      </c>
      <c r="I4" s="94">
        <v>17</v>
      </c>
      <c r="J4" s="41"/>
    </row>
    <row r="5" spans="1:10" ht="19.5" customHeight="1">
      <c r="A5" s="87" t="s">
        <v>3</v>
      </c>
      <c r="B5" s="88"/>
      <c r="C5" s="142"/>
      <c r="D5" s="122"/>
      <c r="E5" s="122"/>
      <c r="F5" s="122" t="s">
        <v>39</v>
      </c>
      <c r="G5" s="122"/>
      <c r="H5" s="122"/>
      <c r="I5" s="122"/>
      <c r="J5" s="41"/>
    </row>
    <row r="6" spans="1:10" ht="18.75" customHeight="1">
      <c r="A6" s="87" t="s">
        <v>14</v>
      </c>
      <c r="B6" s="88"/>
      <c r="C6" s="96"/>
      <c r="D6" s="96"/>
      <c r="E6" s="96"/>
      <c r="F6" s="96">
        <v>45168</v>
      </c>
      <c r="G6" s="96"/>
      <c r="H6" s="96"/>
      <c r="I6" s="96"/>
      <c r="J6" s="45"/>
    </row>
    <row r="7" spans="1:10" ht="18.75" customHeight="1">
      <c r="A7" s="87" t="s">
        <v>240</v>
      </c>
      <c r="B7" s="90" t="s">
        <v>15</v>
      </c>
      <c r="C7" s="130"/>
      <c r="D7" s="130"/>
      <c r="E7" s="130"/>
      <c r="F7" s="130">
        <v>2.4300000000000002</v>
      </c>
      <c r="G7" s="130"/>
      <c r="H7" s="130"/>
      <c r="I7" s="130"/>
    </row>
    <row r="8" spans="1:10" ht="18.75" customHeight="1">
      <c r="A8" s="87" t="s">
        <v>227</v>
      </c>
      <c r="B8" s="90" t="s">
        <v>15</v>
      </c>
      <c r="C8" s="130"/>
      <c r="D8" s="130"/>
      <c r="E8" s="130"/>
      <c r="F8" s="130">
        <v>7</v>
      </c>
      <c r="G8" s="130"/>
      <c r="H8" s="130"/>
      <c r="I8" s="130"/>
    </row>
    <row r="9" spans="1:10" ht="18.75" customHeight="1">
      <c r="A9" s="87" t="s">
        <v>16</v>
      </c>
      <c r="B9" s="90" t="s">
        <v>17</v>
      </c>
      <c r="C9" s="132"/>
      <c r="D9" s="132"/>
      <c r="E9" s="132"/>
      <c r="F9" s="132">
        <v>34.200000000000003</v>
      </c>
      <c r="G9" s="132"/>
      <c r="H9" s="132"/>
      <c r="I9" s="132"/>
    </row>
    <row r="10" spans="1:10" ht="18.75" customHeight="1">
      <c r="A10" s="87" t="s">
        <v>18</v>
      </c>
      <c r="B10" s="90" t="s">
        <v>17</v>
      </c>
      <c r="C10" s="132"/>
      <c r="D10" s="132"/>
      <c r="E10" s="132"/>
      <c r="F10" s="132">
        <v>19.600000000000001</v>
      </c>
      <c r="G10" s="132"/>
      <c r="H10" s="132"/>
      <c r="I10" s="132"/>
    </row>
    <row r="11" spans="1:10" ht="18.75" customHeight="1">
      <c r="A11" s="87" t="s">
        <v>19</v>
      </c>
      <c r="B11" s="106" t="s">
        <v>20</v>
      </c>
      <c r="C11" s="132"/>
      <c r="D11" s="132"/>
      <c r="E11" s="132"/>
      <c r="F11" s="132">
        <v>7.4</v>
      </c>
      <c r="G11" s="132"/>
      <c r="H11" s="132"/>
      <c r="I11" s="132"/>
    </row>
    <row r="12" spans="1:10" ht="18.75" customHeight="1">
      <c r="A12" s="87" t="s">
        <v>21</v>
      </c>
      <c r="B12" s="90" t="s">
        <v>22</v>
      </c>
      <c r="C12" s="132"/>
      <c r="D12" s="132"/>
      <c r="E12" s="132"/>
      <c r="F12" s="132">
        <v>112</v>
      </c>
      <c r="G12" s="132"/>
      <c r="H12" s="132"/>
      <c r="I12" s="133"/>
    </row>
    <row r="13" spans="1:10" ht="18.75" customHeight="1">
      <c r="A13" s="87" t="s">
        <v>23</v>
      </c>
      <c r="B13" s="90" t="s">
        <v>24</v>
      </c>
      <c r="C13" s="132"/>
      <c r="D13" s="132"/>
      <c r="E13" s="132"/>
      <c r="F13" s="132">
        <v>1.3</v>
      </c>
      <c r="G13" s="132"/>
      <c r="H13" s="132"/>
      <c r="I13" s="132"/>
    </row>
    <row r="14" spans="1:10" ht="18.75" customHeight="1">
      <c r="A14" s="87" t="s">
        <v>25</v>
      </c>
      <c r="B14" s="90" t="s">
        <v>24</v>
      </c>
      <c r="C14" s="132"/>
      <c r="D14" s="132"/>
      <c r="E14" s="132"/>
      <c r="F14" s="132">
        <v>6.5</v>
      </c>
      <c r="G14" s="132"/>
      <c r="H14" s="132"/>
      <c r="I14" s="132"/>
    </row>
    <row r="15" spans="1:10" ht="18.75" customHeight="1">
      <c r="A15" s="87" t="s">
        <v>228</v>
      </c>
      <c r="B15" s="90" t="s">
        <v>24</v>
      </c>
      <c r="C15" s="133"/>
      <c r="D15" s="133"/>
      <c r="E15" s="132"/>
      <c r="F15" s="133">
        <v>529</v>
      </c>
      <c r="G15" s="133"/>
      <c r="H15" s="133"/>
      <c r="I15" s="133"/>
    </row>
    <row r="16" spans="1:10" ht="18.75" customHeight="1">
      <c r="A16" s="87" t="s">
        <v>229</v>
      </c>
      <c r="B16" s="90" t="s">
        <v>24</v>
      </c>
      <c r="C16" s="132"/>
      <c r="D16" s="132"/>
      <c r="E16" s="132"/>
      <c r="F16" s="132">
        <v>103</v>
      </c>
      <c r="G16" s="132"/>
      <c r="H16" s="132"/>
      <c r="I16" s="133"/>
    </row>
    <row r="17" spans="1:9" ht="18.75" customHeight="1">
      <c r="A17" s="87" t="s">
        <v>230</v>
      </c>
      <c r="B17" s="90" t="s">
        <v>24</v>
      </c>
      <c r="C17" s="133"/>
      <c r="D17" s="133"/>
      <c r="E17" s="133"/>
      <c r="F17" s="133" t="s">
        <v>217</v>
      </c>
      <c r="G17" s="133"/>
      <c r="H17" s="133"/>
      <c r="I17" s="133"/>
    </row>
    <row r="18" spans="1:9" ht="18.75" customHeight="1">
      <c r="A18" s="87" t="s">
        <v>231</v>
      </c>
      <c r="B18" s="90" t="s">
        <v>24</v>
      </c>
      <c r="C18" s="130"/>
      <c r="D18" s="130"/>
      <c r="E18" s="130"/>
      <c r="F18" s="130" t="s">
        <v>216</v>
      </c>
      <c r="G18" s="130"/>
      <c r="H18" s="130"/>
      <c r="I18" s="130"/>
    </row>
    <row r="19" spans="1:9" ht="18.75" customHeight="1">
      <c r="A19" s="87" t="s">
        <v>232</v>
      </c>
      <c r="B19" s="90" t="s">
        <v>24</v>
      </c>
      <c r="C19" s="132"/>
      <c r="D19" s="132"/>
      <c r="E19" s="132"/>
      <c r="F19" s="133">
        <v>178</v>
      </c>
      <c r="G19" s="132"/>
      <c r="H19" s="132"/>
      <c r="I19" s="133"/>
    </row>
    <row r="20" spans="1:9" ht="18.75" customHeight="1">
      <c r="A20" s="87" t="s">
        <v>233</v>
      </c>
      <c r="B20" s="90" t="s">
        <v>24</v>
      </c>
      <c r="C20" s="132"/>
      <c r="D20" s="132"/>
      <c r="E20" s="132"/>
      <c r="F20" s="132">
        <v>15.8</v>
      </c>
      <c r="G20" s="132"/>
      <c r="H20" s="132"/>
      <c r="I20" s="132"/>
    </row>
    <row r="21" spans="1:9" ht="18.75" customHeight="1">
      <c r="A21" s="87" t="s">
        <v>234</v>
      </c>
      <c r="B21" s="90" t="s">
        <v>24</v>
      </c>
      <c r="C21" s="132"/>
      <c r="D21" s="132"/>
      <c r="E21" s="132"/>
      <c r="F21" s="132">
        <v>37.9</v>
      </c>
      <c r="G21" s="132"/>
      <c r="H21" s="132"/>
      <c r="I21" s="132"/>
    </row>
    <row r="22" spans="1:9" ht="18.75" customHeight="1">
      <c r="A22" s="87" t="s">
        <v>235</v>
      </c>
      <c r="B22" s="90" t="s">
        <v>24</v>
      </c>
      <c r="C22" s="132"/>
      <c r="D22" s="132"/>
      <c r="E22" s="132"/>
      <c r="F22" s="132">
        <v>27.7</v>
      </c>
      <c r="G22" s="132"/>
      <c r="H22" s="132"/>
      <c r="I22" s="132"/>
    </row>
    <row r="23" spans="1:9" ht="18.75" customHeight="1">
      <c r="A23" s="87" t="s">
        <v>236</v>
      </c>
      <c r="B23" s="90" t="s">
        <v>24</v>
      </c>
      <c r="C23" s="130"/>
      <c r="D23" s="130"/>
      <c r="E23" s="130"/>
      <c r="F23" s="130">
        <v>0.89</v>
      </c>
      <c r="G23" s="86"/>
      <c r="H23" s="130"/>
      <c r="I23" s="86"/>
    </row>
    <row r="24" spans="1:9" ht="18.75" customHeight="1">
      <c r="A24" s="87" t="s">
        <v>26</v>
      </c>
      <c r="B24" s="90" t="s">
        <v>24</v>
      </c>
      <c r="C24" s="132"/>
      <c r="D24" s="132"/>
      <c r="E24" s="132"/>
      <c r="F24" s="132">
        <v>4.2699999999999996</v>
      </c>
      <c r="G24" s="130"/>
      <c r="H24" s="132"/>
      <c r="I24" s="130"/>
    </row>
    <row r="25" spans="1:9" ht="18.75" customHeight="1">
      <c r="A25" s="87" t="s">
        <v>27</v>
      </c>
      <c r="B25" s="90" t="s">
        <v>24</v>
      </c>
      <c r="C25" s="130"/>
      <c r="D25" s="130"/>
      <c r="E25" s="130"/>
      <c r="F25" s="130">
        <v>7.0000000000000007E-2</v>
      </c>
      <c r="G25" s="130"/>
      <c r="H25" s="130"/>
      <c r="I25" s="130"/>
    </row>
    <row r="26" spans="1:9" ht="18.75" customHeight="1">
      <c r="A26" s="87" t="s">
        <v>225</v>
      </c>
      <c r="B26" s="90" t="s">
        <v>24</v>
      </c>
      <c r="C26" s="132"/>
      <c r="D26" s="132"/>
      <c r="E26" s="132"/>
      <c r="F26" s="132">
        <v>4.7</v>
      </c>
      <c r="G26" s="86"/>
      <c r="H26" s="132"/>
      <c r="I26" s="86"/>
    </row>
    <row r="27" spans="1:9" ht="18.75" customHeight="1">
      <c r="A27" s="87" t="s">
        <v>28</v>
      </c>
      <c r="B27" s="90" t="s">
        <v>24</v>
      </c>
      <c r="C27" s="134"/>
      <c r="D27" s="130"/>
      <c r="E27" s="134"/>
      <c r="F27" s="134">
        <v>0.04</v>
      </c>
      <c r="G27" s="134"/>
      <c r="H27" s="130"/>
      <c r="I27" s="134"/>
    </row>
    <row r="28" spans="1:9" ht="18.75" customHeight="1">
      <c r="A28" s="87" t="s">
        <v>220</v>
      </c>
      <c r="B28" s="90" t="s">
        <v>24</v>
      </c>
      <c r="C28" s="132"/>
      <c r="D28" s="132"/>
      <c r="E28" s="130"/>
      <c r="F28" s="132">
        <v>1.1000000000000001</v>
      </c>
      <c r="G28" s="130"/>
      <c r="H28" s="132"/>
      <c r="I28" s="132"/>
    </row>
    <row r="29" spans="1:9" ht="18.75" customHeight="1">
      <c r="A29" s="87" t="s">
        <v>237</v>
      </c>
      <c r="B29" s="90" t="s">
        <v>24</v>
      </c>
      <c r="C29" s="134"/>
      <c r="D29" s="134"/>
      <c r="E29" s="134"/>
      <c r="F29" s="134" t="s">
        <v>219</v>
      </c>
      <c r="G29" s="134"/>
      <c r="H29" s="134"/>
      <c r="I29" s="134"/>
    </row>
    <row r="30" spans="1:9" ht="18.75" customHeight="1">
      <c r="A30" s="87" t="s">
        <v>221</v>
      </c>
      <c r="B30" s="90" t="s">
        <v>226</v>
      </c>
      <c r="C30" s="86"/>
      <c r="D30" s="86"/>
      <c r="E30" s="86"/>
      <c r="F30" s="86" t="s">
        <v>46</v>
      </c>
      <c r="G30" s="86"/>
      <c r="H30" s="86"/>
      <c r="I30" s="86"/>
    </row>
    <row r="31" spans="1:9" ht="18.75" customHeight="1">
      <c r="A31" s="87" t="s">
        <v>222</v>
      </c>
      <c r="B31" s="90" t="s">
        <v>226</v>
      </c>
      <c r="C31" s="86"/>
      <c r="D31" s="86"/>
      <c r="E31" s="86"/>
      <c r="F31" s="134">
        <v>8.1000000000000003E-2</v>
      </c>
      <c r="G31" s="86"/>
      <c r="H31" s="86"/>
      <c r="I31" s="86"/>
    </row>
    <row r="32" spans="1:9" s="41" customFormat="1" ht="18.75" customHeight="1">
      <c r="A32" s="87" t="s">
        <v>223</v>
      </c>
      <c r="B32" s="90" t="s">
        <v>226</v>
      </c>
      <c r="C32" s="86"/>
      <c r="D32" s="86"/>
      <c r="E32" s="45"/>
      <c r="F32" s="86" t="s">
        <v>46</v>
      </c>
      <c r="G32" s="86"/>
      <c r="H32" s="86"/>
      <c r="I32" s="86"/>
    </row>
    <row r="33" spans="1:9" ht="18.75" customHeight="1">
      <c r="A33" s="87" t="s">
        <v>224</v>
      </c>
      <c r="B33" s="90" t="s">
        <v>226</v>
      </c>
      <c r="C33" s="86"/>
      <c r="D33" s="86"/>
      <c r="E33" s="86"/>
      <c r="F33" s="86" t="s">
        <v>46</v>
      </c>
      <c r="G33" s="86"/>
      <c r="H33" s="86"/>
      <c r="I33" s="86"/>
    </row>
    <row r="34" spans="1:9" ht="18.75" customHeight="1">
      <c r="A34" s="87" t="s">
        <v>29</v>
      </c>
      <c r="B34" s="90" t="s">
        <v>30</v>
      </c>
      <c r="C34" s="133"/>
      <c r="D34" s="133"/>
      <c r="E34" s="133"/>
      <c r="F34" s="133" t="s">
        <v>46</v>
      </c>
      <c r="G34" s="86"/>
      <c r="H34" s="133"/>
      <c r="I34" s="86"/>
    </row>
    <row r="35" spans="1:9" ht="18.75" customHeight="1">
      <c r="A35" s="87" t="s">
        <v>31</v>
      </c>
      <c r="B35" s="90" t="s">
        <v>32</v>
      </c>
      <c r="C35" s="133"/>
      <c r="D35" s="133"/>
      <c r="E35" s="133"/>
      <c r="F35" s="133">
        <v>96</v>
      </c>
      <c r="G35" s="86"/>
      <c r="H35" s="133"/>
      <c r="I35" s="86"/>
    </row>
    <row r="36" spans="1:9" ht="28.5" customHeight="1">
      <c r="A36" s="194" t="s">
        <v>33</v>
      </c>
      <c r="B36" s="195"/>
      <c r="C36" s="97"/>
      <c r="D36" s="98"/>
      <c r="E36" s="97"/>
      <c r="F36" s="141"/>
      <c r="G36" s="97"/>
      <c r="H36" s="97"/>
      <c r="I36" s="97"/>
    </row>
  </sheetData>
  <mergeCells count="1">
    <mergeCell ref="A36:B36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70" zoomScaleNormal="70" zoomScaleSheetLayoutView="70" workbookViewId="0">
      <pane xSplit="2" ySplit="3" topLeftCell="C4" activePane="bottomRight" state="frozen"/>
      <selection activeCell="F6" sqref="F6:G11"/>
      <selection pane="topRight" activeCell="F6" sqref="F6:G11"/>
      <selection pane="bottomLeft" activeCell="F6" sqref="F6:G11"/>
      <selection pane="bottomRight" activeCell="O29" sqref="O29"/>
    </sheetView>
  </sheetViews>
  <sheetFormatPr defaultColWidth="9" defaultRowHeight="13.5"/>
  <cols>
    <col min="1" max="1" width="22.625" style="42" customWidth="1"/>
    <col min="2" max="2" width="14.625" style="46" customWidth="1"/>
    <col min="3" max="3" width="16" style="46" customWidth="1"/>
    <col min="4" max="4" width="16" style="45" customWidth="1"/>
    <col min="5" max="12" width="16" style="46" customWidth="1"/>
    <col min="13" max="13" width="5.75" style="46" customWidth="1"/>
    <col min="14" max="16384" width="9" style="46"/>
  </cols>
  <sheetData>
    <row r="1" spans="1:13" ht="20.100000000000001" customHeight="1">
      <c r="B1" s="43"/>
      <c r="C1" s="44" t="s">
        <v>279</v>
      </c>
      <c r="F1" s="47" t="s">
        <v>271</v>
      </c>
    </row>
    <row r="2" spans="1:13" ht="20.100000000000001" customHeight="1"/>
    <row r="3" spans="1:13" ht="19.5" customHeight="1">
      <c r="A3" s="87" t="s">
        <v>245</v>
      </c>
      <c r="B3" s="92"/>
      <c r="C3" s="196" t="s">
        <v>274</v>
      </c>
      <c r="D3" s="196"/>
      <c r="E3" s="196"/>
      <c r="F3" s="196"/>
      <c r="G3" s="196"/>
      <c r="H3" s="196"/>
      <c r="I3" s="196"/>
      <c r="J3" s="196"/>
      <c r="K3" s="196"/>
      <c r="L3" s="197"/>
    </row>
    <row r="4" spans="1:13" ht="19.5" customHeight="1">
      <c r="A4" s="87" t="s">
        <v>2</v>
      </c>
      <c r="B4" s="88"/>
      <c r="C4" s="94">
        <v>18</v>
      </c>
      <c r="D4" s="94">
        <v>19</v>
      </c>
      <c r="E4" s="94">
        <v>20</v>
      </c>
      <c r="F4" s="94">
        <v>21</v>
      </c>
      <c r="G4" s="94">
        <v>22</v>
      </c>
      <c r="H4" s="94">
        <v>23</v>
      </c>
      <c r="I4" s="94">
        <v>24</v>
      </c>
      <c r="J4" s="94">
        <v>25</v>
      </c>
      <c r="K4" s="94">
        <v>26</v>
      </c>
      <c r="L4" s="94">
        <v>27</v>
      </c>
      <c r="M4" s="41"/>
    </row>
    <row r="5" spans="1:13" ht="19.5" customHeight="1">
      <c r="A5" s="87" t="s">
        <v>3</v>
      </c>
      <c r="B5" s="88"/>
      <c r="C5" s="94"/>
      <c r="D5" s="94"/>
      <c r="E5" s="94"/>
      <c r="F5" s="94"/>
      <c r="G5" s="94"/>
      <c r="H5" s="94" t="s">
        <v>53</v>
      </c>
      <c r="I5" s="94"/>
      <c r="J5" s="94"/>
      <c r="K5" s="94"/>
      <c r="L5" s="94"/>
      <c r="M5" s="41"/>
    </row>
    <row r="6" spans="1:13" ht="19.5" customHeight="1">
      <c r="A6" s="87" t="s">
        <v>14</v>
      </c>
      <c r="B6" s="88"/>
      <c r="C6" s="79"/>
      <c r="D6" s="79"/>
      <c r="E6" s="79"/>
      <c r="F6" s="79"/>
      <c r="G6" s="79"/>
      <c r="H6" s="79">
        <v>45243</v>
      </c>
      <c r="I6" s="79"/>
      <c r="J6" s="79"/>
      <c r="K6" s="86"/>
      <c r="L6" s="79"/>
      <c r="M6" s="45"/>
    </row>
    <row r="7" spans="1:13" ht="18.75" customHeight="1">
      <c r="A7" s="87" t="s">
        <v>240</v>
      </c>
      <c r="B7" s="90" t="s">
        <v>15</v>
      </c>
      <c r="C7" s="130"/>
      <c r="D7" s="130"/>
      <c r="E7" s="130"/>
      <c r="F7" s="180"/>
      <c r="G7" s="180"/>
      <c r="H7" s="180">
        <v>6.81</v>
      </c>
      <c r="I7" s="130"/>
      <c r="J7" s="130"/>
      <c r="K7" s="86"/>
      <c r="L7" s="130"/>
    </row>
    <row r="8" spans="1:13" ht="18.75" customHeight="1">
      <c r="A8" s="87" t="s">
        <v>227</v>
      </c>
      <c r="B8" s="90" t="s">
        <v>15</v>
      </c>
      <c r="C8" s="132"/>
      <c r="D8" s="132"/>
      <c r="E8" s="132"/>
      <c r="F8" s="180"/>
      <c r="G8" s="180"/>
      <c r="H8" s="180">
        <v>18</v>
      </c>
      <c r="I8" s="132"/>
      <c r="J8" s="132"/>
      <c r="K8" s="86"/>
      <c r="L8" s="132"/>
    </row>
    <row r="9" spans="1:13" ht="18.75" customHeight="1">
      <c r="A9" s="87" t="s">
        <v>16</v>
      </c>
      <c r="B9" s="90" t="s">
        <v>17</v>
      </c>
      <c r="C9" s="132"/>
      <c r="D9" s="132"/>
      <c r="E9" s="132"/>
      <c r="F9" s="176"/>
      <c r="G9" s="176"/>
      <c r="H9" s="176">
        <v>13.8</v>
      </c>
      <c r="I9" s="132"/>
      <c r="J9" s="132"/>
      <c r="K9" s="86"/>
      <c r="L9" s="132"/>
    </row>
    <row r="10" spans="1:13" ht="18.75" customHeight="1">
      <c r="A10" s="87" t="s">
        <v>18</v>
      </c>
      <c r="B10" s="90" t="s">
        <v>17</v>
      </c>
      <c r="C10" s="132"/>
      <c r="D10" s="132"/>
      <c r="E10" s="132"/>
      <c r="F10" s="176"/>
      <c r="G10" s="176"/>
      <c r="H10" s="176">
        <v>17</v>
      </c>
      <c r="I10" s="132"/>
      <c r="J10" s="132"/>
      <c r="K10" s="86"/>
      <c r="L10" s="132"/>
    </row>
    <row r="11" spans="1:13" ht="18.75" customHeight="1">
      <c r="A11" s="87" t="s">
        <v>19</v>
      </c>
      <c r="B11" s="106" t="s">
        <v>20</v>
      </c>
      <c r="C11" s="132"/>
      <c r="D11" s="132"/>
      <c r="E11" s="132"/>
      <c r="F11" s="176"/>
      <c r="G11" s="176"/>
      <c r="H11" s="176">
        <v>7.2</v>
      </c>
      <c r="I11" s="132"/>
      <c r="J11" s="132"/>
      <c r="K11" s="86"/>
      <c r="L11" s="132"/>
    </row>
    <row r="12" spans="1:13" ht="18.75" customHeight="1">
      <c r="A12" s="87" t="s">
        <v>21</v>
      </c>
      <c r="B12" s="90" t="s">
        <v>22</v>
      </c>
      <c r="C12" s="132"/>
      <c r="D12" s="132"/>
      <c r="E12" s="132"/>
      <c r="F12" s="176"/>
      <c r="G12" s="176"/>
      <c r="H12" s="176">
        <v>34</v>
      </c>
      <c r="I12" s="132"/>
      <c r="J12" s="132"/>
      <c r="K12" s="86"/>
      <c r="L12" s="133"/>
    </row>
    <row r="13" spans="1:13" ht="18.75" customHeight="1">
      <c r="A13" s="87" t="s">
        <v>23</v>
      </c>
      <c r="B13" s="90" t="s">
        <v>24</v>
      </c>
      <c r="C13" s="132"/>
      <c r="D13" s="132"/>
      <c r="E13" s="132"/>
      <c r="F13" s="176"/>
      <c r="G13" s="176"/>
      <c r="H13" s="176">
        <v>2</v>
      </c>
      <c r="I13" s="132"/>
      <c r="J13" s="132"/>
      <c r="K13" s="86"/>
      <c r="L13" s="132"/>
    </row>
    <row r="14" spans="1:13" ht="18.75" customHeight="1">
      <c r="A14" s="87" t="s">
        <v>25</v>
      </c>
      <c r="B14" s="90" t="s">
        <v>24</v>
      </c>
      <c r="C14" s="132"/>
      <c r="D14" s="132"/>
      <c r="E14" s="132"/>
      <c r="F14" s="176"/>
      <c r="G14" s="176"/>
      <c r="H14" s="176">
        <v>1.2</v>
      </c>
      <c r="I14" s="132"/>
      <c r="J14" s="132"/>
      <c r="K14" s="86"/>
      <c r="L14" s="132"/>
    </row>
    <row r="15" spans="1:13" ht="18.75" customHeight="1">
      <c r="A15" s="87" t="s">
        <v>243</v>
      </c>
      <c r="B15" s="90" t="s">
        <v>24</v>
      </c>
      <c r="C15" s="177"/>
      <c r="D15" s="86"/>
      <c r="E15" s="177"/>
      <c r="F15" s="85"/>
      <c r="G15" s="85"/>
      <c r="H15" s="85" t="s">
        <v>46</v>
      </c>
      <c r="I15" s="86"/>
      <c r="J15" s="86"/>
      <c r="K15" s="86"/>
      <c r="L15" s="86"/>
    </row>
    <row r="16" spans="1:13" ht="18.75" customHeight="1">
      <c r="A16" s="87" t="s">
        <v>229</v>
      </c>
      <c r="B16" s="90" t="s">
        <v>24</v>
      </c>
      <c r="C16" s="132"/>
      <c r="D16" s="132"/>
      <c r="E16" s="132"/>
      <c r="F16" s="176"/>
      <c r="G16" s="176"/>
      <c r="H16" s="176">
        <v>26</v>
      </c>
      <c r="I16" s="132"/>
      <c r="J16" s="132"/>
      <c r="K16" s="86"/>
      <c r="L16" s="133"/>
    </row>
    <row r="17" spans="1:12" ht="18.75" customHeight="1">
      <c r="A17" s="87" t="s">
        <v>230</v>
      </c>
      <c r="B17" s="90" t="s">
        <v>24</v>
      </c>
      <c r="C17" s="177"/>
      <c r="D17" s="133"/>
      <c r="E17" s="177"/>
      <c r="F17" s="85"/>
      <c r="G17" s="85"/>
      <c r="H17" s="85">
        <v>33</v>
      </c>
      <c r="I17" s="133"/>
      <c r="J17" s="133"/>
      <c r="K17" s="184"/>
      <c r="L17" s="133"/>
    </row>
    <row r="18" spans="1:12" ht="18.75" customHeight="1">
      <c r="A18" s="87" t="s">
        <v>231</v>
      </c>
      <c r="B18" s="90" t="s">
        <v>24</v>
      </c>
      <c r="C18" s="130"/>
      <c r="D18" s="130"/>
      <c r="E18" s="130"/>
      <c r="F18" s="180"/>
      <c r="G18" s="180"/>
      <c r="H18" s="180" t="s">
        <v>216</v>
      </c>
      <c r="I18" s="130"/>
      <c r="J18" s="130"/>
      <c r="K18" s="86"/>
      <c r="L18" s="130"/>
    </row>
    <row r="19" spans="1:12" ht="18.75" customHeight="1">
      <c r="A19" s="87" t="s">
        <v>232</v>
      </c>
      <c r="B19" s="90" t="s">
        <v>24</v>
      </c>
      <c r="C19" s="177"/>
      <c r="D19" s="132"/>
      <c r="E19" s="177"/>
      <c r="F19" s="85"/>
      <c r="G19" s="85"/>
      <c r="H19" s="85">
        <v>26.5</v>
      </c>
      <c r="I19" s="132"/>
      <c r="J19" s="132"/>
      <c r="K19" s="86"/>
      <c r="L19" s="132"/>
    </row>
    <row r="20" spans="1:12" ht="18.75" customHeight="1">
      <c r="A20" s="87" t="s">
        <v>233</v>
      </c>
      <c r="B20" s="90" t="s">
        <v>24</v>
      </c>
      <c r="C20" s="177"/>
      <c r="D20" s="132"/>
      <c r="E20" s="177"/>
      <c r="F20" s="85"/>
      <c r="G20" s="85"/>
      <c r="H20" s="85">
        <v>4.3</v>
      </c>
      <c r="I20" s="132"/>
      <c r="J20" s="132"/>
      <c r="K20" s="86"/>
      <c r="L20" s="132"/>
    </row>
    <row r="21" spans="1:12" ht="18.75" customHeight="1">
      <c r="A21" s="87" t="s">
        <v>234</v>
      </c>
      <c r="B21" s="90" t="s">
        <v>24</v>
      </c>
      <c r="C21" s="177"/>
      <c r="D21" s="132"/>
      <c r="E21" s="177"/>
      <c r="F21" s="85"/>
      <c r="G21" s="85"/>
      <c r="H21" s="85">
        <v>22.8</v>
      </c>
      <c r="I21" s="132"/>
      <c r="J21" s="132"/>
      <c r="K21" s="86"/>
      <c r="L21" s="133"/>
    </row>
    <row r="22" spans="1:12" ht="18.75" customHeight="1">
      <c r="A22" s="87" t="s">
        <v>235</v>
      </c>
      <c r="B22" s="90" t="s">
        <v>24</v>
      </c>
      <c r="C22" s="177"/>
      <c r="D22" s="132"/>
      <c r="E22" s="177"/>
      <c r="F22" s="85"/>
      <c r="G22" s="85"/>
      <c r="H22" s="85">
        <v>10.9</v>
      </c>
      <c r="I22" s="132"/>
      <c r="J22" s="132"/>
      <c r="K22" s="86"/>
      <c r="L22" s="132"/>
    </row>
    <row r="23" spans="1:12" ht="18.75" customHeight="1">
      <c r="A23" s="87" t="s">
        <v>236</v>
      </c>
      <c r="B23" s="90" t="s">
        <v>24</v>
      </c>
      <c r="C23" s="86"/>
      <c r="D23" s="86"/>
      <c r="E23" s="86"/>
      <c r="F23" s="117"/>
      <c r="G23" s="117"/>
      <c r="H23" s="117" t="s">
        <v>46</v>
      </c>
      <c r="I23" s="86"/>
      <c r="J23" s="86"/>
      <c r="K23" s="86"/>
      <c r="L23" s="86"/>
    </row>
    <row r="24" spans="1:12" ht="18.75" customHeight="1">
      <c r="A24" s="87" t="s">
        <v>26</v>
      </c>
      <c r="B24" s="90" t="s">
        <v>24</v>
      </c>
      <c r="C24" s="130"/>
      <c r="D24" s="130"/>
      <c r="E24" s="130"/>
      <c r="F24" s="180"/>
      <c r="G24" s="180"/>
      <c r="H24" s="180">
        <v>2.61</v>
      </c>
      <c r="I24" s="130"/>
      <c r="J24" s="130"/>
      <c r="K24" s="86"/>
      <c r="L24" s="130"/>
    </row>
    <row r="25" spans="1:12" ht="18.75" customHeight="1">
      <c r="A25" s="87" t="s">
        <v>27</v>
      </c>
      <c r="B25" s="90" t="s">
        <v>24</v>
      </c>
      <c r="C25" s="130"/>
      <c r="D25" s="130"/>
      <c r="E25" s="130"/>
      <c r="F25" s="180"/>
      <c r="G25" s="180"/>
      <c r="H25" s="180">
        <v>0.62</v>
      </c>
      <c r="I25" s="130"/>
      <c r="J25" s="130"/>
      <c r="K25" s="86"/>
      <c r="L25" s="130"/>
    </row>
    <row r="26" spans="1:12" ht="18.75" customHeight="1">
      <c r="A26" s="87" t="s">
        <v>225</v>
      </c>
      <c r="B26" s="90" t="s">
        <v>24</v>
      </c>
      <c r="C26" s="85"/>
      <c r="D26" s="86"/>
      <c r="E26" s="86"/>
      <c r="F26" s="117"/>
      <c r="G26" s="117"/>
      <c r="H26" s="117" t="s">
        <v>46</v>
      </c>
      <c r="I26" s="86"/>
      <c r="J26" s="86"/>
      <c r="K26" s="86"/>
      <c r="L26" s="132"/>
    </row>
    <row r="27" spans="1:12" ht="18.75" customHeight="1">
      <c r="A27" s="87" t="s">
        <v>28</v>
      </c>
      <c r="B27" s="90" t="s">
        <v>24</v>
      </c>
      <c r="C27" s="130"/>
      <c r="D27" s="134"/>
      <c r="E27" s="134"/>
      <c r="F27" s="180"/>
      <c r="G27" s="180"/>
      <c r="H27" s="180">
        <v>2E-3</v>
      </c>
      <c r="I27" s="130"/>
      <c r="J27" s="130"/>
      <c r="K27" s="86"/>
      <c r="L27" s="134"/>
    </row>
    <row r="28" spans="1:12" ht="18.75" customHeight="1">
      <c r="A28" s="87" t="s">
        <v>220</v>
      </c>
      <c r="B28" s="90" t="s">
        <v>24</v>
      </c>
      <c r="C28" s="130"/>
      <c r="D28" s="130"/>
      <c r="E28" s="132"/>
      <c r="F28" s="180"/>
      <c r="G28" s="180"/>
      <c r="H28" s="180">
        <v>0.38</v>
      </c>
      <c r="I28" s="132"/>
      <c r="J28" s="132"/>
      <c r="K28" s="86"/>
      <c r="L28" s="130"/>
    </row>
    <row r="29" spans="1:12" ht="18.75" customHeight="1">
      <c r="A29" s="87" t="s">
        <v>237</v>
      </c>
      <c r="B29" s="90" t="s">
        <v>24</v>
      </c>
      <c r="C29" s="134"/>
      <c r="D29" s="134"/>
      <c r="E29" s="85"/>
      <c r="F29" s="182"/>
      <c r="G29" s="182"/>
      <c r="H29" s="180" t="s">
        <v>219</v>
      </c>
      <c r="I29" s="134"/>
      <c r="J29" s="134"/>
      <c r="K29" s="86"/>
      <c r="L29" s="134"/>
    </row>
    <row r="30" spans="1:12" ht="18.75" customHeight="1">
      <c r="A30" s="87" t="s">
        <v>221</v>
      </c>
      <c r="B30" s="90" t="s">
        <v>226</v>
      </c>
      <c r="C30" s="85"/>
      <c r="D30" s="85"/>
      <c r="E30" s="85"/>
      <c r="F30" s="85"/>
      <c r="G30" s="85"/>
      <c r="H30" s="85" t="s">
        <v>46</v>
      </c>
      <c r="I30" s="85"/>
      <c r="J30" s="85"/>
      <c r="K30" s="86"/>
      <c r="L30" s="85"/>
    </row>
    <row r="31" spans="1:12" ht="18.75" customHeight="1">
      <c r="A31" s="87" t="s">
        <v>222</v>
      </c>
      <c r="B31" s="90" t="s">
        <v>226</v>
      </c>
      <c r="C31" s="85"/>
      <c r="D31" s="85"/>
      <c r="E31" s="85"/>
      <c r="F31" s="85"/>
      <c r="G31" s="85"/>
      <c r="H31" s="85" t="s">
        <v>46</v>
      </c>
      <c r="I31" s="85"/>
      <c r="J31" s="85"/>
      <c r="K31" s="86"/>
      <c r="L31" s="85"/>
    </row>
    <row r="32" spans="1:12" ht="18.75" customHeight="1">
      <c r="A32" s="87" t="s">
        <v>223</v>
      </c>
      <c r="B32" s="90" t="s">
        <v>226</v>
      </c>
      <c r="C32" s="85"/>
      <c r="D32" s="85"/>
      <c r="E32" s="85"/>
      <c r="F32" s="85"/>
      <c r="G32" s="85"/>
      <c r="H32" s="85" t="s">
        <v>46</v>
      </c>
      <c r="I32" s="85"/>
      <c r="J32" s="85"/>
      <c r="K32" s="86"/>
      <c r="L32" s="85"/>
    </row>
    <row r="33" spans="1:12" ht="18.75" customHeight="1">
      <c r="A33" s="87" t="s">
        <v>224</v>
      </c>
      <c r="B33" s="90" t="s">
        <v>226</v>
      </c>
      <c r="C33" s="85"/>
      <c r="D33" s="85"/>
      <c r="E33" s="85"/>
      <c r="F33" s="85"/>
      <c r="G33" s="85"/>
      <c r="H33" s="85" t="s">
        <v>46</v>
      </c>
      <c r="I33" s="85"/>
      <c r="J33" s="85"/>
      <c r="K33" s="86"/>
      <c r="L33" s="85"/>
    </row>
    <row r="34" spans="1:12" ht="18.75" customHeight="1">
      <c r="A34" s="87" t="s">
        <v>29</v>
      </c>
      <c r="B34" s="90" t="s">
        <v>30</v>
      </c>
      <c r="C34" s="86"/>
      <c r="D34" s="86"/>
      <c r="E34" s="86"/>
      <c r="F34" s="85"/>
      <c r="G34" s="85"/>
      <c r="H34" s="85" t="s">
        <v>46</v>
      </c>
      <c r="I34" s="86"/>
      <c r="J34" s="86"/>
      <c r="K34" s="86"/>
      <c r="L34" s="86"/>
    </row>
    <row r="35" spans="1:12" ht="18.75" customHeight="1">
      <c r="A35" s="87" t="s">
        <v>31</v>
      </c>
      <c r="B35" s="90" t="s">
        <v>32</v>
      </c>
      <c r="C35" s="86"/>
      <c r="D35" s="86"/>
      <c r="E35" s="86"/>
      <c r="F35" s="85"/>
      <c r="G35" s="85"/>
      <c r="H35" s="85" t="s">
        <v>46</v>
      </c>
      <c r="I35" s="86"/>
      <c r="J35" s="86"/>
      <c r="K35" s="86"/>
      <c r="L35" s="86"/>
    </row>
    <row r="36" spans="1:12" ht="40.5" customHeight="1">
      <c r="A36" s="194" t="s">
        <v>33</v>
      </c>
      <c r="B36" s="195"/>
      <c r="C36" s="114"/>
      <c r="D36" s="98"/>
      <c r="E36" s="126"/>
      <c r="F36" s="97"/>
      <c r="G36" s="97"/>
      <c r="H36" s="97"/>
      <c r="I36" s="126"/>
      <c r="J36" s="126"/>
      <c r="K36" s="99"/>
      <c r="L36" s="126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B0CB-5EBD-483D-9731-82BD6B878123}">
  <sheetPr>
    <pageSetUpPr fitToPage="1"/>
  </sheetPr>
  <dimension ref="A1:G36"/>
  <sheetViews>
    <sheetView showGridLines="0" zoomScale="70" zoomScaleNormal="70" zoomScaleSheetLayoutView="70" workbookViewId="0">
      <pane xSplit="2" ySplit="5" topLeftCell="C6" activePane="bottomRight" state="frozen"/>
      <selection activeCell="F6" sqref="F6:G11"/>
      <selection pane="topRight" activeCell="F6" sqref="F6:G11"/>
      <selection pane="bottomLeft" activeCell="F6" sqref="F6:G11"/>
      <selection pane="bottomRight" activeCell="I29" sqref="I29"/>
    </sheetView>
  </sheetViews>
  <sheetFormatPr defaultColWidth="9" defaultRowHeight="13.5"/>
  <cols>
    <col min="1" max="1" width="22.625" style="42" customWidth="1"/>
    <col min="2" max="2" width="14.625" style="46" customWidth="1"/>
    <col min="3" max="3" width="16" style="46" customWidth="1"/>
    <col min="4" max="4" width="16" style="45" customWidth="1"/>
    <col min="5" max="10" width="16" style="46" customWidth="1"/>
    <col min="11" max="11" width="5.75" style="46" customWidth="1"/>
    <col min="12" max="16384" width="9" style="46"/>
  </cols>
  <sheetData>
    <row r="1" spans="1:7" ht="20.100000000000001" customHeight="1">
      <c r="B1" s="43"/>
      <c r="C1" s="44" t="s">
        <v>279</v>
      </c>
      <c r="F1" s="47" t="s">
        <v>267</v>
      </c>
    </row>
    <row r="2" spans="1:7" ht="20.100000000000001" customHeight="1"/>
    <row r="3" spans="1:7" ht="19.5" customHeight="1">
      <c r="A3" s="87" t="s">
        <v>1</v>
      </c>
      <c r="B3" s="88"/>
      <c r="C3" s="223" t="s">
        <v>265</v>
      </c>
      <c r="D3" s="198"/>
      <c r="E3" s="198"/>
      <c r="F3" s="199"/>
    </row>
    <row r="4" spans="1:7" ht="19.5" customHeight="1">
      <c r="A4" s="87" t="s">
        <v>2</v>
      </c>
      <c r="B4" s="88"/>
      <c r="C4" s="94">
        <v>28</v>
      </c>
      <c r="D4" s="94">
        <v>29</v>
      </c>
      <c r="E4" s="121">
        <v>30</v>
      </c>
      <c r="F4" s="121">
        <v>31</v>
      </c>
      <c r="G4" s="41"/>
    </row>
    <row r="5" spans="1:7" ht="19.5" customHeight="1">
      <c r="A5" s="87" t="s">
        <v>3</v>
      </c>
      <c r="B5" s="88"/>
      <c r="C5" s="122" t="s">
        <v>43</v>
      </c>
      <c r="D5" s="122" t="s">
        <v>44</v>
      </c>
      <c r="E5" s="143" t="s">
        <v>45</v>
      </c>
      <c r="F5" s="143" t="s">
        <v>264</v>
      </c>
      <c r="G5" s="41"/>
    </row>
    <row r="6" spans="1:7" ht="18.75" customHeight="1">
      <c r="A6" s="87" t="s">
        <v>14</v>
      </c>
      <c r="B6" s="88"/>
      <c r="C6" s="144"/>
      <c r="D6" s="128"/>
      <c r="E6" s="96"/>
      <c r="F6" s="96"/>
      <c r="G6" s="45"/>
    </row>
    <row r="7" spans="1:7" ht="18.75" customHeight="1">
      <c r="A7" s="87" t="s">
        <v>240</v>
      </c>
      <c r="B7" s="90" t="s">
        <v>15</v>
      </c>
      <c r="C7" s="130"/>
      <c r="D7" s="128"/>
      <c r="E7" s="130"/>
      <c r="F7" s="178"/>
    </row>
    <row r="8" spans="1:7" ht="18.75" customHeight="1">
      <c r="A8" s="87" t="s">
        <v>227</v>
      </c>
      <c r="B8" s="90" t="s">
        <v>15</v>
      </c>
      <c r="C8" s="130"/>
      <c r="D8" s="128"/>
      <c r="E8" s="130"/>
      <c r="F8" s="178"/>
    </row>
    <row r="9" spans="1:7" ht="18.75" customHeight="1">
      <c r="A9" s="87" t="s">
        <v>16</v>
      </c>
      <c r="B9" s="90" t="s">
        <v>17</v>
      </c>
      <c r="C9" s="132"/>
      <c r="D9" s="128"/>
      <c r="E9" s="132"/>
      <c r="F9" s="174"/>
    </row>
    <row r="10" spans="1:7" ht="18.75" customHeight="1">
      <c r="A10" s="87" t="s">
        <v>18</v>
      </c>
      <c r="B10" s="90" t="s">
        <v>17</v>
      </c>
      <c r="C10" s="132"/>
      <c r="D10" s="128"/>
      <c r="E10" s="132"/>
      <c r="F10" s="174"/>
    </row>
    <row r="11" spans="1:7" ht="18.75" customHeight="1">
      <c r="A11" s="87" t="s">
        <v>19</v>
      </c>
      <c r="B11" s="106" t="s">
        <v>20</v>
      </c>
      <c r="C11" s="132"/>
      <c r="D11" s="128"/>
      <c r="E11" s="132"/>
      <c r="F11" s="174"/>
    </row>
    <row r="12" spans="1:7" ht="18.75" customHeight="1">
      <c r="A12" s="87" t="s">
        <v>21</v>
      </c>
      <c r="B12" s="90" t="s">
        <v>22</v>
      </c>
      <c r="C12" s="132"/>
      <c r="D12" s="128"/>
      <c r="E12" s="132"/>
      <c r="F12" s="174"/>
    </row>
    <row r="13" spans="1:7" ht="18.75" customHeight="1">
      <c r="A13" s="87" t="s">
        <v>23</v>
      </c>
      <c r="B13" s="90" t="s">
        <v>24</v>
      </c>
      <c r="C13" s="132"/>
      <c r="D13" s="128"/>
      <c r="E13" s="132"/>
      <c r="F13" s="175"/>
    </row>
    <row r="14" spans="1:7" ht="18.75" customHeight="1">
      <c r="A14" s="87" t="s">
        <v>25</v>
      </c>
      <c r="B14" s="90" t="s">
        <v>24</v>
      </c>
      <c r="C14" s="132"/>
      <c r="D14" s="128"/>
      <c r="E14" s="132"/>
      <c r="F14" s="174"/>
    </row>
    <row r="15" spans="1:7" ht="18.75" customHeight="1">
      <c r="A15" s="87" t="s">
        <v>228</v>
      </c>
      <c r="B15" s="90" t="s">
        <v>24</v>
      </c>
      <c r="C15" s="177"/>
      <c r="D15" s="128"/>
      <c r="E15" s="177"/>
      <c r="F15" s="86"/>
    </row>
    <row r="16" spans="1:7" ht="18.75" customHeight="1">
      <c r="A16" s="87" t="s">
        <v>229</v>
      </c>
      <c r="B16" s="90" t="s">
        <v>24</v>
      </c>
      <c r="C16" s="132"/>
      <c r="D16" s="128"/>
      <c r="E16" s="132"/>
      <c r="F16" s="174"/>
    </row>
    <row r="17" spans="1:6" ht="18.75" customHeight="1">
      <c r="A17" s="87" t="s">
        <v>230</v>
      </c>
      <c r="B17" s="90" t="s">
        <v>24</v>
      </c>
      <c r="C17" s="177"/>
      <c r="D17" s="128"/>
      <c r="E17" s="177"/>
      <c r="F17" s="86"/>
    </row>
    <row r="18" spans="1:6" ht="18.75" customHeight="1">
      <c r="A18" s="87" t="s">
        <v>231</v>
      </c>
      <c r="B18" s="90" t="s">
        <v>24</v>
      </c>
      <c r="C18" s="132"/>
      <c r="D18" s="128"/>
      <c r="E18" s="130"/>
      <c r="F18" s="179"/>
    </row>
    <row r="19" spans="1:6" ht="18.75" customHeight="1">
      <c r="A19" s="87" t="s">
        <v>232</v>
      </c>
      <c r="B19" s="90" t="s">
        <v>24</v>
      </c>
      <c r="C19" s="177"/>
      <c r="D19" s="128"/>
      <c r="E19" s="177"/>
      <c r="F19" s="86"/>
    </row>
    <row r="20" spans="1:6" ht="18.75" customHeight="1">
      <c r="A20" s="87" t="s">
        <v>233</v>
      </c>
      <c r="B20" s="90" t="s">
        <v>24</v>
      </c>
      <c r="C20" s="177"/>
      <c r="D20" s="128"/>
      <c r="E20" s="177"/>
      <c r="F20" s="86"/>
    </row>
    <row r="21" spans="1:6" ht="18.75" customHeight="1">
      <c r="A21" s="87" t="s">
        <v>234</v>
      </c>
      <c r="B21" s="90" t="s">
        <v>24</v>
      </c>
      <c r="C21" s="177"/>
      <c r="D21" s="128"/>
      <c r="E21" s="177"/>
      <c r="F21" s="86"/>
    </row>
    <row r="22" spans="1:6" ht="18.75" customHeight="1">
      <c r="A22" s="87" t="s">
        <v>235</v>
      </c>
      <c r="B22" s="90" t="s">
        <v>24</v>
      </c>
      <c r="C22" s="177"/>
      <c r="D22" s="128"/>
      <c r="E22" s="177"/>
      <c r="F22" s="86"/>
    </row>
    <row r="23" spans="1:6" ht="18.75" customHeight="1">
      <c r="A23" s="87" t="s">
        <v>236</v>
      </c>
      <c r="B23" s="90" t="s">
        <v>24</v>
      </c>
      <c r="C23" s="130"/>
      <c r="D23" s="128"/>
      <c r="E23" s="130"/>
      <c r="F23" s="179"/>
    </row>
    <row r="24" spans="1:6" ht="18.75" customHeight="1">
      <c r="A24" s="87" t="s">
        <v>26</v>
      </c>
      <c r="B24" s="90" t="s">
        <v>24</v>
      </c>
      <c r="C24" s="130"/>
      <c r="D24" s="128"/>
      <c r="E24" s="132"/>
      <c r="F24" s="179"/>
    </row>
    <row r="25" spans="1:6" ht="18.75" customHeight="1">
      <c r="A25" s="87" t="s">
        <v>27</v>
      </c>
      <c r="B25" s="90" t="s">
        <v>24</v>
      </c>
      <c r="C25" s="130"/>
      <c r="D25" s="128"/>
      <c r="E25" s="130"/>
      <c r="F25" s="179"/>
    </row>
    <row r="26" spans="1:6" ht="18.75" customHeight="1">
      <c r="A26" s="87" t="s">
        <v>225</v>
      </c>
      <c r="B26" s="90" t="s">
        <v>24</v>
      </c>
      <c r="C26" s="86"/>
      <c r="D26" s="128"/>
      <c r="E26" s="86"/>
      <c r="F26" s="86"/>
    </row>
    <row r="27" spans="1:6" ht="18.75" customHeight="1">
      <c r="A27" s="87" t="s">
        <v>28</v>
      </c>
      <c r="B27" s="90" t="s">
        <v>24</v>
      </c>
      <c r="C27" s="134"/>
      <c r="D27" s="128"/>
      <c r="E27" s="134"/>
      <c r="F27" s="179"/>
    </row>
    <row r="28" spans="1:6" ht="18.75" customHeight="1">
      <c r="A28" s="87" t="s">
        <v>220</v>
      </c>
      <c r="B28" s="90" t="s">
        <v>24</v>
      </c>
      <c r="C28" s="132"/>
      <c r="D28" s="128"/>
      <c r="E28" s="132"/>
      <c r="F28" s="179"/>
    </row>
    <row r="29" spans="1:6" ht="18.75" customHeight="1">
      <c r="A29" s="87" t="s">
        <v>237</v>
      </c>
      <c r="B29" s="90" t="s">
        <v>24</v>
      </c>
      <c r="C29" s="134"/>
      <c r="D29" s="128"/>
      <c r="E29" s="86"/>
      <c r="F29" s="181"/>
    </row>
    <row r="30" spans="1:6" ht="18.75" customHeight="1">
      <c r="A30" s="87" t="s">
        <v>221</v>
      </c>
      <c r="B30" s="90" t="s">
        <v>226</v>
      </c>
      <c r="C30" s="86"/>
      <c r="D30" s="128"/>
      <c r="E30" s="86"/>
      <c r="F30" s="86"/>
    </row>
    <row r="31" spans="1:6" ht="18.75" customHeight="1">
      <c r="A31" s="87" t="s">
        <v>222</v>
      </c>
      <c r="B31" s="90" t="s">
        <v>226</v>
      </c>
      <c r="C31" s="86"/>
      <c r="D31" s="128"/>
      <c r="E31" s="86"/>
      <c r="F31" s="86"/>
    </row>
    <row r="32" spans="1:6" s="41" customFormat="1" ht="18.75" customHeight="1">
      <c r="A32" s="87" t="s">
        <v>223</v>
      </c>
      <c r="B32" s="90" t="s">
        <v>226</v>
      </c>
      <c r="C32" s="86"/>
      <c r="D32" s="128"/>
      <c r="E32" s="86"/>
      <c r="F32" s="86"/>
    </row>
    <row r="33" spans="1:6" ht="18.75" customHeight="1">
      <c r="A33" s="87" t="s">
        <v>224</v>
      </c>
      <c r="B33" s="90" t="s">
        <v>226</v>
      </c>
      <c r="C33" s="86"/>
      <c r="D33" s="113"/>
      <c r="E33" s="86"/>
      <c r="F33" s="86"/>
    </row>
    <row r="34" spans="1:6" ht="18.75" customHeight="1">
      <c r="A34" s="87" t="s">
        <v>29</v>
      </c>
      <c r="B34" s="90" t="s">
        <v>282</v>
      </c>
      <c r="C34" s="86"/>
      <c r="D34" s="113"/>
      <c r="E34" s="86"/>
      <c r="F34" s="86"/>
    </row>
    <row r="35" spans="1:6" ht="18.75" customHeight="1">
      <c r="A35" s="87" t="s">
        <v>31</v>
      </c>
      <c r="B35" s="90" t="s">
        <v>32</v>
      </c>
      <c r="C35" s="86"/>
      <c r="D35" s="113"/>
      <c r="E35" s="86"/>
      <c r="F35" s="86"/>
    </row>
    <row r="36" spans="1:6" ht="28.5" customHeight="1">
      <c r="A36" s="194" t="s">
        <v>33</v>
      </c>
      <c r="B36" s="195"/>
      <c r="C36" s="97"/>
      <c r="D36" s="94" t="s">
        <v>165</v>
      </c>
      <c r="E36" s="97"/>
      <c r="F36" s="224"/>
    </row>
  </sheetData>
  <mergeCells count="2">
    <mergeCell ref="A36:B36"/>
    <mergeCell ref="C3:F3"/>
  </mergeCells>
  <phoneticPr fontId="3"/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6"/>
  <sheetViews>
    <sheetView showGridLines="0" topLeftCell="A8" zoomScaleNormal="100" zoomScaleSheetLayoutView="85" workbookViewId="0">
      <selection activeCell="N13" sqref="N13:U26"/>
    </sheetView>
  </sheetViews>
  <sheetFormatPr defaultColWidth="9" defaultRowHeight="20.100000000000001" customHeight="1"/>
  <cols>
    <col min="1" max="1" width="18.375" style="73" customWidth="1"/>
    <col min="2" max="21" width="7" style="57" customWidth="1"/>
    <col min="22" max="16384" width="9" style="57"/>
  </cols>
  <sheetData>
    <row r="1" spans="1:21" ht="18.95" customHeight="1">
      <c r="A1" s="53"/>
      <c r="B1" s="54" t="s">
        <v>281</v>
      </c>
      <c r="C1" s="55"/>
      <c r="D1" s="55"/>
      <c r="E1" s="55"/>
      <c r="F1" s="55" t="s">
        <v>267</v>
      </c>
      <c r="G1" s="56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8.95" customHeight="1">
      <c r="A2" s="53"/>
      <c r="B2" s="55" t="s">
        <v>278</v>
      </c>
      <c r="C2" s="55"/>
      <c r="D2" s="55" t="s">
        <v>277</v>
      </c>
      <c r="E2" s="55"/>
      <c r="F2" s="55" t="s">
        <v>276</v>
      </c>
      <c r="G2" s="55"/>
      <c r="H2" s="55" t="s">
        <v>275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55" customFormat="1" ht="24" customHeight="1">
      <c r="A3" s="49" t="s">
        <v>57</v>
      </c>
      <c r="B3" s="50"/>
      <c r="C3" s="50"/>
      <c r="D3" s="50"/>
      <c r="E3" s="50"/>
      <c r="F3" s="50"/>
      <c r="G3" s="50"/>
      <c r="H3" s="50"/>
      <c r="I3" s="50"/>
      <c r="J3" s="50"/>
      <c r="K3" s="51" t="s">
        <v>58</v>
      </c>
      <c r="L3" s="51"/>
      <c r="M3" s="50"/>
      <c r="N3" s="50"/>
      <c r="O3" s="50"/>
      <c r="P3" s="50"/>
      <c r="Q3" s="50"/>
      <c r="R3" s="50"/>
      <c r="S3" s="50"/>
      <c r="T3" s="50"/>
      <c r="U3" s="52"/>
    </row>
    <row r="4" spans="1:21" s="60" customFormat="1" ht="24" customHeight="1">
      <c r="A4" s="58" t="s">
        <v>2</v>
      </c>
      <c r="B4" s="48">
        <v>1</v>
      </c>
      <c r="C4" s="59"/>
      <c r="D4" s="48">
        <v>2</v>
      </c>
      <c r="E4" s="59"/>
      <c r="F4" s="48">
        <v>3</v>
      </c>
      <c r="G4" s="59"/>
      <c r="H4" s="48">
        <v>4</v>
      </c>
      <c r="I4" s="59"/>
      <c r="J4" s="48">
        <v>5</v>
      </c>
      <c r="K4" s="59"/>
      <c r="L4" s="48">
        <v>6</v>
      </c>
      <c r="M4" s="59"/>
      <c r="N4" s="48">
        <v>7</v>
      </c>
      <c r="O4" s="59"/>
      <c r="P4" s="48">
        <v>8</v>
      </c>
      <c r="Q4" s="59"/>
      <c r="R4" s="48">
        <v>9</v>
      </c>
      <c r="S4" s="59"/>
      <c r="T4" s="48">
        <v>10</v>
      </c>
      <c r="U4" s="59"/>
    </row>
    <row r="5" spans="1:21" ht="24" customHeight="1">
      <c r="A5" s="58" t="s">
        <v>3</v>
      </c>
      <c r="B5" s="211" t="s">
        <v>59</v>
      </c>
      <c r="C5" s="212"/>
      <c r="D5" s="211" t="s">
        <v>60</v>
      </c>
      <c r="E5" s="212"/>
      <c r="F5" s="211" t="s">
        <v>6</v>
      </c>
      <c r="G5" s="212"/>
      <c r="H5" s="211" t="s">
        <v>61</v>
      </c>
      <c r="I5" s="212"/>
      <c r="J5" s="211" t="s">
        <v>62</v>
      </c>
      <c r="K5" s="212"/>
      <c r="L5" s="211" t="s">
        <v>9</v>
      </c>
      <c r="M5" s="212"/>
      <c r="N5" s="211" t="s">
        <v>63</v>
      </c>
      <c r="O5" s="212"/>
      <c r="P5" s="211" t="s">
        <v>11</v>
      </c>
      <c r="Q5" s="212"/>
      <c r="R5" s="211" t="s">
        <v>12</v>
      </c>
      <c r="S5" s="212"/>
      <c r="T5" s="211" t="s">
        <v>13</v>
      </c>
      <c r="U5" s="212"/>
    </row>
    <row r="6" spans="1:21" ht="24" customHeight="1">
      <c r="A6" s="58" t="s">
        <v>75</v>
      </c>
      <c r="B6" s="202"/>
      <c r="C6" s="203"/>
      <c r="D6" s="202"/>
      <c r="E6" s="203"/>
      <c r="F6" s="202">
        <f>一覧表!E7</f>
        <v>3.35</v>
      </c>
      <c r="G6" s="203"/>
      <c r="H6" s="202">
        <f>一覧表!F7</f>
        <v>3.53</v>
      </c>
      <c r="I6" s="203"/>
      <c r="J6" s="202"/>
      <c r="K6" s="203"/>
      <c r="L6" s="202"/>
      <c r="M6" s="203"/>
      <c r="N6" s="202"/>
      <c r="O6" s="203"/>
      <c r="P6" s="61"/>
      <c r="Q6" s="115"/>
      <c r="R6" s="61"/>
      <c r="S6" s="115"/>
      <c r="T6" s="202"/>
      <c r="U6" s="203"/>
    </row>
    <row r="7" spans="1:21" s="63" customFormat="1" ht="24" customHeight="1">
      <c r="A7" s="58" t="s">
        <v>244</v>
      </c>
      <c r="B7" s="202"/>
      <c r="C7" s="203"/>
      <c r="D7" s="208"/>
      <c r="E7" s="209"/>
      <c r="F7" s="208">
        <f>一覧表!E8</f>
        <v>5.4</v>
      </c>
      <c r="G7" s="209"/>
      <c r="H7" s="208">
        <f>一覧表!F8</f>
        <v>5</v>
      </c>
      <c r="I7" s="209"/>
      <c r="J7" s="202"/>
      <c r="K7" s="203"/>
      <c r="L7" s="202"/>
      <c r="M7" s="203"/>
      <c r="N7" s="208"/>
      <c r="O7" s="209"/>
      <c r="P7" s="137"/>
      <c r="Q7" s="129"/>
      <c r="R7" s="137"/>
      <c r="S7" s="129"/>
      <c r="T7" s="208"/>
      <c r="U7" s="209"/>
    </row>
    <row r="8" spans="1:21" ht="24" customHeight="1">
      <c r="A8" s="58" t="s">
        <v>64</v>
      </c>
      <c r="B8" s="204"/>
      <c r="C8" s="205"/>
      <c r="D8" s="204"/>
      <c r="E8" s="205"/>
      <c r="F8" s="204">
        <f>一覧表!E6</f>
        <v>45166</v>
      </c>
      <c r="G8" s="205"/>
      <c r="H8" s="204">
        <f>一覧表!F6</f>
        <v>45167</v>
      </c>
      <c r="I8" s="205"/>
      <c r="J8" s="204"/>
      <c r="K8" s="205"/>
      <c r="L8" s="204"/>
      <c r="M8" s="205"/>
      <c r="N8" s="204"/>
      <c r="O8" s="205"/>
      <c r="P8" s="213"/>
      <c r="Q8" s="214"/>
      <c r="R8" s="215"/>
      <c r="S8" s="205"/>
      <c r="T8" s="204"/>
      <c r="U8" s="205"/>
    </row>
    <row r="9" spans="1:21" ht="24" customHeight="1">
      <c r="A9" s="58" t="s">
        <v>76</v>
      </c>
      <c r="B9" s="206"/>
      <c r="C9" s="207"/>
      <c r="D9" s="206"/>
      <c r="E9" s="207"/>
      <c r="F9" s="206">
        <f>一覧表!E10</f>
        <v>21</v>
      </c>
      <c r="G9" s="207"/>
      <c r="H9" s="206">
        <f>一覧表!F10</f>
        <v>23.8</v>
      </c>
      <c r="I9" s="207"/>
      <c r="J9" s="206"/>
      <c r="K9" s="207"/>
      <c r="L9" s="206"/>
      <c r="M9" s="207"/>
      <c r="N9" s="206"/>
      <c r="O9" s="207"/>
      <c r="P9" s="116"/>
      <c r="Q9" s="115"/>
      <c r="R9" s="116"/>
      <c r="S9" s="115"/>
      <c r="T9" s="206"/>
      <c r="U9" s="207"/>
    </row>
    <row r="10" spans="1:21" ht="24" customHeight="1">
      <c r="A10" s="58" t="s">
        <v>19</v>
      </c>
      <c r="B10" s="208"/>
      <c r="C10" s="209"/>
      <c r="D10" s="208"/>
      <c r="E10" s="209"/>
      <c r="F10" s="208">
        <f>一覧表!E11</f>
        <v>7.5</v>
      </c>
      <c r="G10" s="209"/>
      <c r="H10" s="208">
        <f>一覧表!F11</f>
        <v>7.1</v>
      </c>
      <c r="I10" s="209"/>
      <c r="J10" s="208"/>
      <c r="K10" s="209"/>
      <c r="L10" s="208"/>
      <c r="M10" s="209"/>
      <c r="N10" s="208"/>
      <c r="O10" s="209"/>
      <c r="P10" s="116"/>
      <c r="Q10" s="115"/>
      <c r="R10" s="116"/>
      <c r="S10" s="115"/>
      <c r="T10" s="208"/>
      <c r="U10" s="209"/>
    </row>
    <row r="11" spans="1:21" ht="24" customHeight="1">
      <c r="A11" s="58" t="s">
        <v>77</v>
      </c>
      <c r="B11" s="200"/>
      <c r="C11" s="201"/>
      <c r="D11" s="200"/>
      <c r="E11" s="201"/>
      <c r="F11" s="200">
        <f>一覧表!E12</f>
        <v>150</v>
      </c>
      <c r="G11" s="201"/>
      <c r="H11" s="200">
        <f>一覧表!F12</f>
        <v>24.5</v>
      </c>
      <c r="I11" s="201"/>
      <c r="J11" s="200"/>
      <c r="K11" s="201"/>
      <c r="L11" s="200"/>
      <c r="M11" s="201"/>
      <c r="N11" s="200"/>
      <c r="O11" s="201"/>
      <c r="P11" s="116"/>
      <c r="Q11" s="115"/>
      <c r="R11" s="116"/>
      <c r="S11" s="62"/>
      <c r="T11" s="206"/>
      <c r="U11" s="207"/>
    </row>
    <row r="12" spans="1:21" ht="24" customHeight="1">
      <c r="A12" s="58" t="s">
        <v>65</v>
      </c>
      <c r="B12" s="64" t="s">
        <v>66</v>
      </c>
      <c r="C12" s="64" t="s">
        <v>67</v>
      </c>
      <c r="D12" s="64" t="s">
        <v>66</v>
      </c>
      <c r="E12" s="64" t="s">
        <v>67</v>
      </c>
      <c r="F12" s="64" t="s">
        <v>66</v>
      </c>
      <c r="G12" s="64" t="s">
        <v>67</v>
      </c>
      <c r="H12" s="64" t="s">
        <v>66</v>
      </c>
      <c r="I12" s="64" t="s">
        <v>67</v>
      </c>
      <c r="J12" s="64" t="s">
        <v>66</v>
      </c>
      <c r="K12" s="64" t="s">
        <v>67</v>
      </c>
      <c r="L12" s="64" t="s">
        <v>66</v>
      </c>
      <c r="M12" s="64" t="s">
        <v>67</v>
      </c>
      <c r="N12" s="64" t="s">
        <v>66</v>
      </c>
      <c r="O12" s="64" t="s">
        <v>67</v>
      </c>
      <c r="P12" s="64" t="s">
        <v>66</v>
      </c>
      <c r="Q12" s="64" t="s">
        <v>67</v>
      </c>
      <c r="R12" s="64" t="s">
        <v>66</v>
      </c>
      <c r="S12" s="64" t="s">
        <v>67</v>
      </c>
      <c r="T12" s="64" t="s">
        <v>66</v>
      </c>
      <c r="U12" s="64" t="s">
        <v>67</v>
      </c>
    </row>
    <row r="13" spans="1:21" ht="24" customHeight="1">
      <c r="A13" s="58" t="s">
        <v>207</v>
      </c>
      <c r="B13" s="67"/>
      <c r="C13" s="68"/>
      <c r="D13" s="135"/>
      <c r="E13" s="66"/>
      <c r="F13" s="135">
        <f>一覧表!E19</f>
        <v>266</v>
      </c>
      <c r="G13" s="66">
        <f>ROUND(F13/22.98977,3)</f>
        <v>11.57</v>
      </c>
      <c r="H13" s="135">
        <f>一覧表!F19</f>
        <v>12.5</v>
      </c>
      <c r="I13" s="66">
        <f>ROUND(H13/22.98977,3)</f>
        <v>0.54400000000000004</v>
      </c>
      <c r="J13" s="67"/>
      <c r="K13" s="68"/>
      <c r="L13" s="67"/>
      <c r="M13" s="68"/>
      <c r="N13" s="135"/>
      <c r="O13" s="66"/>
      <c r="P13" s="65"/>
      <c r="Q13" s="66"/>
      <c r="R13" s="65"/>
      <c r="S13" s="66"/>
      <c r="T13" s="65"/>
      <c r="U13" s="66"/>
    </row>
    <row r="14" spans="1:21" ht="24" customHeight="1">
      <c r="A14" s="58" t="s">
        <v>208</v>
      </c>
      <c r="B14" s="67"/>
      <c r="C14" s="68"/>
      <c r="D14" s="65"/>
      <c r="E14" s="66"/>
      <c r="F14" s="65">
        <f>一覧表!E20</f>
        <v>18.100000000000001</v>
      </c>
      <c r="G14" s="66">
        <f>ROUND(F14/39.0983,3)</f>
        <v>0.46300000000000002</v>
      </c>
      <c r="H14" s="65">
        <f>一覧表!F20</f>
        <v>5.2</v>
      </c>
      <c r="I14" s="66">
        <f>ROUND(H14/39.0983,3)</f>
        <v>0.13300000000000001</v>
      </c>
      <c r="J14" s="67"/>
      <c r="K14" s="68"/>
      <c r="L14" s="67"/>
      <c r="M14" s="68"/>
      <c r="N14" s="65"/>
      <c r="O14" s="66"/>
      <c r="P14" s="65"/>
      <c r="Q14" s="66"/>
      <c r="R14" s="65"/>
      <c r="S14" s="66"/>
      <c r="T14" s="65"/>
      <c r="U14" s="66"/>
    </row>
    <row r="15" spans="1:21" ht="24" customHeight="1">
      <c r="A15" s="58" t="s">
        <v>209</v>
      </c>
      <c r="B15" s="67"/>
      <c r="C15" s="68"/>
      <c r="D15" s="65"/>
      <c r="E15" s="66"/>
      <c r="F15" s="65">
        <f>一覧表!E21</f>
        <v>47.2</v>
      </c>
      <c r="G15" s="66">
        <f>ROUND(F15/20.04,3)</f>
        <v>2.355</v>
      </c>
      <c r="H15" s="65">
        <f>一覧表!F21</f>
        <v>31.2</v>
      </c>
      <c r="I15" s="66">
        <f>ROUND(H15/20.04,3)</f>
        <v>1.5569999999999999</v>
      </c>
      <c r="J15" s="67"/>
      <c r="K15" s="68"/>
      <c r="L15" s="67"/>
      <c r="M15" s="68"/>
      <c r="N15" s="65"/>
      <c r="O15" s="66"/>
      <c r="P15" s="65"/>
      <c r="Q15" s="66"/>
      <c r="R15" s="65"/>
      <c r="S15" s="66"/>
      <c r="T15" s="65"/>
      <c r="U15" s="66"/>
    </row>
    <row r="16" spans="1:21" ht="24" customHeight="1">
      <c r="A16" s="58" t="s">
        <v>210</v>
      </c>
      <c r="B16" s="67"/>
      <c r="C16" s="68"/>
      <c r="D16" s="65"/>
      <c r="E16" s="66"/>
      <c r="F16" s="65">
        <f>一覧表!E22</f>
        <v>11.6</v>
      </c>
      <c r="G16" s="66">
        <f>ROUND(F16/12.153,3)</f>
        <v>0.95399999999999996</v>
      </c>
      <c r="H16" s="65">
        <f>一覧表!F22</f>
        <v>2.6</v>
      </c>
      <c r="I16" s="66">
        <f>ROUND(H16/12.153,3)</f>
        <v>0.214</v>
      </c>
      <c r="J16" s="67"/>
      <c r="K16" s="68"/>
      <c r="L16" s="67"/>
      <c r="M16" s="68"/>
      <c r="N16" s="65"/>
      <c r="O16" s="66"/>
      <c r="P16" s="65"/>
      <c r="Q16" s="66"/>
      <c r="R16" s="65"/>
      <c r="S16" s="66"/>
      <c r="T16" s="65"/>
      <c r="U16" s="66"/>
    </row>
    <row r="17" spans="1:21" ht="24" customHeight="1">
      <c r="A17" s="58" t="s">
        <v>211</v>
      </c>
      <c r="B17" s="67"/>
      <c r="C17" s="183"/>
      <c r="D17" s="75"/>
      <c r="E17" s="68"/>
      <c r="F17" s="75">
        <f>一覧表!E23</f>
        <v>0.04</v>
      </c>
      <c r="G17" s="68"/>
      <c r="H17" s="75" t="str">
        <f>一覧表!F23</f>
        <v>-</v>
      </c>
      <c r="I17" s="68"/>
      <c r="J17" s="67"/>
      <c r="K17" s="183"/>
      <c r="L17" s="67"/>
      <c r="M17" s="68"/>
      <c r="N17" s="75"/>
      <c r="O17" s="68"/>
      <c r="P17" s="67"/>
      <c r="Q17" s="68"/>
      <c r="R17" s="67"/>
      <c r="S17" s="68"/>
      <c r="T17" s="75"/>
      <c r="U17" s="68"/>
    </row>
    <row r="18" spans="1:21" ht="24" customHeight="1">
      <c r="A18" s="58" t="s">
        <v>212</v>
      </c>
      <c r="B18" s="69"/>
      <c r="C18" s="68"/>
      <c r="D18" s="69"/>
      <c r="E18" s="68"/>
      <c r="F18" s="69">
        <f>一覧表!E24</f>
        <v>0.03</v>
      </c>
      <c r="G18" s="68">
        <f>IF(AND(F18&lt;&gt;"-",F18&lt;&gt;"&lt;0.01"),ROUND(F18/27.924, 3),"-")</f>
        <v>1E-3</v>
      </c>
      <c r="H18" s="69">
        <f>一覧表!F24</f>
        <v>0.02</v>
      </c>
      <c r="I18" s="68">
        <f>IF(AND(H18&lt;&gt;"-",H18&lt;&gt;"&lt;0.01"),ROUND(H18/27.924, 3),"-")</f>
        <v>1E-3</v>
      </c>
      <c r="J18" s="69"/>
      <c r="K18" s="68"/>
      <c r="L18" s="69"/>
      <c r="M18" s="68"/>
      <c r="N18" s="69"/>
      <c r="O18" s="68"/>
      <c r="P18" s="65"/>
      <c r="Q18" s="66"/>
      <c r="R18" s="65"/>
      <c r="S18" s="66"/>
      <c r="T18" s="69"/>
      <c r="U18" s="68"/>
    </row>
    <row r="19" spans="1:21" ht="24" customHeight="1">
      <c r="A19" s="58" t="s">
        <v>213</v>
      </c>
      <c r="B19" s="69"/>
      <c r="C19" s="68"/>
      <c r="D19" s="69"/>
      <c r="E19" s="68"/>
      <c r="F19" s="69">
        <f>一覧表!E25</f>
        <v>0.05</v>
      </c>
      <c r="G19" s="68">
        <f>IF(AND(F19&lt;&gt;"-",F19&lt;&gt;"&lt;0.01"),ROUND(F19/27.469, 3),"-")</f>
        <v>2E-3</v>
      </c>
      <c r="H19" s="69">
        <f>一覧表!F25</f>
        <v>0.04</v>
      </c>
      <c r="I19" s="68">
        <f>IF(AND(H19&lt;&gt;"-",H19&lt;&gt;"&lt;0.01"),ROUND(H19/27.469, 3),"-")</f>
        <v>1E-3</v>
      </c>
      <c r="J19" s="69"/>
      <c r="K19" s="68"/>
      <c r="L19" s="69"/>
      <c r="M19" s="68"/>
      <c r="N19" s="69"/>
      <c r="O19" s="68"/>
      <c r="P19" s="65"/>
      <c r="Q19" s="66"/>
      <c r="R19" s="65"/>
      <c r="S19" s="66"/>
      <c r="T19" s="69"/>
      <c r="U19" s="68"/>
    </row>
    <row r="20" spans="1:21" ht="24" customHeight="1">
      <c r="A20" s="58" t="s">
        <v>68</v>
      </c>
      <c r="B20" s="65"/>
      <c r="C20" s="66"/>
      <c r="D20" s="65"/>
      <c r="E20" s="66"/>
      <c r="F20" s="65"/>
      <c r="G20" s="66">
        <f>SUM(G13:G19)</f>
        <v>15.345000000000001</v>
      </c>
      <c r="H20" s="65"/>
      <c r="I20" s="66">
        <f>SUM(I13:I19)</f>
        <v>2.4499999999999997</v>
      </c>
      <c r="J20" s="65"/>
      <c r="K20" s="66"/>
      <c r="L20" s="65"/>
      <c r="M20" s="66"/>
      <c r="N20" s="65"/>
      <c r="O20" s="66"/>
      <c r="P20" s="65"/>
      <c r="Q20" s="66"/>
      <c r="R20" s="65"/>
      <c r="S20" s="66"/>
      <c r="T20" s="65"/>
      <c r="U20" s="66"/>
    </row>
    <row r="21" spans="1:21" ht="24" customHeight="1">
      <c r="A21" s="58" t="s">
        <v>206</v>
      </c>
      <c r="B21" s="65"/>
      <c r="C21" s="66"/>
      <c r="D21" s="135"/>
      <c r="E21" s="66"/>
      <c r="F21" s="135">
        <f>一覧表!E16</f>
        <v>223</v>
      </c>
      <c r="G21" s="66">
        <f>ROUND(F21/35.453,3)</f>
        <v>6.29</v>
      </c>
      <c r="H21" s="135">
        <f>一覧表!F16</f>
        <v>5.6</v>
      </c>
      <c r="I21" s="66">
        <f>ROUND(H21/35.453,3)</f>
        <v>0.158</v>
      </c>
      <c r="J21" s="65"/>
      <c r="K21" s="66"/>
      <c r="L21" s="65"/>
      <c r="M21" s="66"/>
      <c r="N21" s="135"/>
      <c r="O21" s="66"/>
      <c r="P21" s="65"/>
      <c r="Q21" s="66"/>
      <c r="R21" s="65"/>
      <c r="S21" s="66"/>
      <c r="T21" s="65"/>
      <c r="U21" s="66"/>
    </row>
    <row r="22" spans="1:21" ht="24" customHeight="1">
      <c r="A22" s="58" t="s">
        <v>239</v>
      </c>
      <c r="B22" s="65"/>
      <c r="C22" s="68"/>
      <c r="D22" s="135"/>
      <c r="E22" s="68"/>
      <c r="F22" s="135">
        <f>一覧表!E15</f>
        <v>422</v>
      </c>
      <c r="G22" s="68">
        <f>IF(F22&lt;&gt;"-", ROUND(F22/61.02,3), "-")</f>
        <v>6.9160000000000004</v>
      </c>
      <c r="H22" s="135">
        <f>一覧表!F15</f>
        <v>101</v>
      </c>
      <c r="I22" s="68">
        <f>IF(H22&lt;&gt;"-", ROUND(H22/61.02,3), "-")</f>
        <v>1.655</v>
      </c>
      <c r="J22" s="65"/>
      <c r="K22" s="68"/>
      <c r="L22" s="65"/>
      <c r="M22" s="68"/>
      <c r="N22" s="135"/>
      <c r="O22" s="68"/>
      <c r="P22" s="65"/>
      <c r="Q22" s="66"/>
      <c r="R22" s="65"/>
      <c r="S22" s="66"/>
      <c r="T22" s="136"/>
      <c r="U22" s="68"/>
    </row>
    <row r="23" spans="1:21" ht="24" customHeight="1">
      <c r="A23" s="58" t="s">
        <v>214</v>
      </c>
      <c r="B23" s="67"/>
      <c r="C23" s="68"/>
      <c r="D23" s="135"/>
      <c r="E23" s="68"/>
      <c r="F23" s="135">
        <f>一覧表!E17</f>
        <v>36</v>
      </c>
      <c r="G23" s="68">
        <f>IF(AND(F23&lt;&gt;"-",F23&lt;&gt;"&lt;1"),ROUND(F23/48.0288, 3),"-")</f>
        <v>0.75</v>
      </c>
      <c r="H23" s="135">
        <f>一覧表!F17</f>
        <v>14</v>
      </c>
      <c r="I23" s="68">
        <f>IF(AND(H23&lt;&gt;"-",H23&lt;&gt;"&lt;1"),ROUND(H23/48.0288, 3),"-")</f>
        <v>0.29099999999999998</v>
      </c>
      <c r="J23" s="67"/>
      <c r="K23" s="68"/>
      <c r="L23" s="67"/>
      <c r="M23" s="68"/>
      <c r="N23" s="135"/>
      <c r="O23" s="68"/>
      <c r="P23" s="65"/>
      <c r="Q23" s="66"/>
      <c r="R23" s="65"/>
      <c r="S23" s="66"/>
      <c r="T23" s="67"/>
      <c r="U23" s="68"/>
    </row>
    <row r="24" spans="1:21" ht="24" customHeight="1">
      <c r="A24" s="58" t="s">
        <v>215</v>
      </c>
      <c r="B24" s="67"/>
      <c r="C24" s="68"/>
      <c r="D24" s="67"/>
      <c r="E24" s="68"/>
      <c r="F24" s="67">
        <f>一覧表!E18</f>
        <v>4.9000000000000004</v>
      </c>
      <c r="G24" s="68"/>
      <c r="H24" s="67">
        <f>一覧表!F18</f>
        <v>2.1</v>
      </c>
      <c r="I24" s="68">
        <f>IF(AND(H24&lt;&gt;"-",H24&lt;&gt;"&lt;0.01"),ROUND(H24/14, 3),"-")</f>
        <v>0.15</v>
      </c>
      <c r="J24" s="67"/>
      <c r="K24" s="68"/>
      <c r="L24" s="67"/>
      <c r="M24" s="68"/>
      <c r="N24" s="67"/>
      <c r="O24" s="68"/>
      <c r="P24" s="65"/>
      <c r="Q24" s="66"/>
      <c r="R24" s="65"/>
      <c r="S24" s="66"/>
      <c r="T24" s="75"/>
      <c r="U24" s="68"/>
    </row>
    <row r="25" spans="1:21" ht="24" customHeight="1">
      <c r="A25" s="58" t="s">
        <v>69</v>
      </c>
      <c r="B25" s="70"/>
      <c r="C25" s="66"/>
      <c r="D25" s="70"/>
      <c r="E25" s="66"/>
      <c r="F25" s="70"/>
      <c r="G25" s="66">
        <f>SUM(G21:G24)</f>
        <v>13.956</v>
      </c>
      <c r="H25" s="70"/>
      <c r="I25" s="66">
        <f>SUM(I21:I24)</f>
        <v>2.254</v>
      </c>
      <c r="J25" s="70"/>
      <c r="K25" s="66"/>
      <c r="L25" s="70"/>
      <c r="M25" s="66"/>
      <c r="N25" s="70"/>
      <c r="O25" s="66"/>
      <c r="P25" s="70"/>
      <c r="Q25" s="66"/>
      <c r="R25" s="70"/>
      <c r="S25" s="66"/>
      <c r="T25" s="70"/>
      <c r="U25" s="66"/>
    </row>
    <row r="26" spans="1:21" ht="24" customHeight="1">
      <c r="A26" s="58" t="s">
        <v>70</v>
      </c>
      <c r="B26" s="70"/>
      <c r="C26" s="66"/>
      <c r="D26" s="70"/>
      <c r="E26" s="66"/>
      <c r="F26" s="70"/>
      <c r="G26" s="66">
        <f>ROUND(G20/G25,3)</f>
        <v>1.1000000000000001</v>
      </c>
      <c r="H26" s="70"/>
      <c r="I26" s="66">
        <f>ROUND(I20/I25,3)</f>
        <v>1.087</v>
      </c>
      <c r="J26" s="70"/>
      <c r="K26" s="66"/>
      <c r="L26" s="70"/>
      <c r="M26" s="66"/>
      <c r="N26" s="70"/>
      <c r="O26" s="66"/>
      <c r="P26" s="70"/>
      <c r="Q26" s="66"/>
      <c r="R26" s="70"/>
      <c r="S26" s="66"/>
      <c r="T26" s="70"/>
      <c r="U26" s="66"/>
    </row>
    <row r="27" spans="1:21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  <row r="32" spans="1:21" ht="20.100000000000001" customHeight="1">
      <c r="I32" s="170"/>
    </row>
    <row r="33" spans="6:9" ht="20.100000000000001" customHeight="1">
      <c r="I33" s="170"/>
    </row>
    <row r="34" spans="6:9" ht="20.100000000000001" customHeight="1">
      <c r="I34" s="170"/>
    </row>
    <row r="35" spans="6:9" ht="20.100000000000001" customHeight="1">
      <c r="I35" s="170"/>
    </row>
    <row r="36" spans="6:9" ht="20.100000000000001" customHeight="1">
      <c r="F36" s="210" t="s">
        <v>266</v>
      </c>
      <c r="G36" s="210"/>
      <c r="H36" s="210"/>
    </row>
  </sheetData>
  <mergeCells count="61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T5:U5"/>
    <mergeCell ref="B5:C5"/>
    <mergeCell ref="D5:E5"/>
    <mergeCell ref="F5:G5"/>
    <mergeCell ref="H5:I5"/>
    <mergeCell ref="J5:K5"/>
    <mergeCell ref="F36:H36"/>
    <mergeCell ref="L5:M5"/>
    <mergeCell ref="N5:O5"/>
    <mergeCell ref="P5:Q5"/>
    <mergeCell ref="R5:S5"/>
    <mergeCell ref="P8:Q8"/>
    <mergeCell ref="R8:S8"/>
    <mergeCell ref="L8:M8"/>
    <mergeCell ref="F6:G6"/>
    <mergeCell ref="J11:K11"/>
    <mergeCell ref="H6:I6"/>
    <mergeCell ref="J8:K8"/>
    <mergeCell ref="J6:K6"/>
    <mergeCell ref="J7:K7"/>
    <mergeCell ref="J9:K9"/>
    <mergeCell ref="J10:K10"/>
    <mergeCell ref="H7:I7"/>
    <mergeCell ref="H8:I8"/>
    <mergeCell ref="H9:I9"/>
    <mergeCell ref="H10:I10"/>
    <mergeCell ref="H11:I11"/>
    <mergeCell ref="F7:G7"/>
    <mergeCell ref="F8:G8"/>
    <mergeCell ref="F9:G9"/>
    <mergeCell ref="F10:G10"/>
    <mergeCell ref="F11:G11"/>
    <mergeCell ref="B11:C11"/>
    <mergeCell ref="B6:C6"/>
    <mergeCell ref="B7:C7"/>
    <mergeCell ref="B8:C8"/>
    <mergeCell ref="B9:C9"/>
    <mergeCell ref="B10:C10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J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27"/>
  <sheetViews>
    <sheetView showGridLines="0" topLeftCell="A4" zoomScale="85" zoomScaleNormal="85" zoomScaleSheetLayoutView="70" workbookViewId="0">
      <selection activeCell="J6" sqref="J6:O26"/>
    </sheetView>
  </sheetViews>
  <sheetFormatPr defaultColWidth="9" defaultRowHeight="20.100000000000001" customHeight="1"/>
  <cols>
    <col min="1" max="1" width="18.375" style="73" customWidth="1"/>
    <col min="2" max="15" width="7" style="57" customWidth="1"/>
    <col min="16" max="16384" width="9" style="57"/>
  </cols>
  <sheetData>
    <row r="1" spans="1:15" ht="18.95" customHeight="1">
      <c r="A1" s="53"/>
      <c r="B1" s="54" t="s">
        <v>280</v>
      </c>
      <c r="C1" s="55"/>
      <c r="D1" s="55"/>
      <c r="E1" s="55"/>
      <c r="F1" s="55"/>
      <c r="G1" s="56" t="s">
        <v>269</v>
      </c>
      <c r="H1" s="55"/>
      <c r="I1" s="55"/>
      <c r="J1" s="55"/>
      <c r="K1" s="55"/>
      <c r="L1" s="55"/>
      <c r="M1" s="55"/>
      <c r="N1" s="55"/>
      <c r="O1" s="55"/>
    </row>
    <row r="2" spans="1:15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s="55" customFormat="1" ht="24" customHeight="1">
      <c r="A3" s="49" t="s">
        <v>57</v>
      </c>
      <c r="B3" s="50"/>
      <c r="C3" s="50"/>
      <c r="D3" s="50"/>
      <c r="E3" s="50"/>
      <c r="F3" s="50"/>
      <c r="G3" s="50"/>
      <c r="H3" s="51" t="s">
        <v>34</v>
      </c>
      <c r="I3" s="51"/>
      <c r="J3" s="50"/>
      <c r="K3" s="50"/>
      <c r="L3" s="50"/>
      <c r="M3" s="50"/>
      <c r="N3" s="50"/>
      <c r="O3" s="52"/>
    </row>
    <row r="4" spans="1:15" s="60" customFormat="1" ht="24" customHeight="1">
      <c r="A4" s="58" t="s">
        <v>2</v>
      </c>
      <c r="B4" s="48">
        <v>11</v>
      </c>
      <c r="C4" s="59"/>
      <c r="D4" s="48">
        <v>12</v>
      </c>
      <c r="E4" s="59"/>
      <c r="F4" s="48">
        <v>13</v>
      </c>
      <c r="G4" s="59"/>
      <c r="H4" s="48">
        <v>14</v>
      </c>
      <c r="I4" s="59"/>
      <c r="J4" s="48">
        <v>15</v>
      </c>
      <c r="K4" s="59"/>
      <c r="L4" s="48">
        <v>16</v>
      </c>
      <c r="M4" s="59"/>
      <c r="N4" s="48">
        <v>17</v>
      </c>
      <c r="O4" s="59"/>
    </row>
    <row r="5" spans="1:15" ht="24" customHeight="1">
      <c r="A5" s="58" t="s">
        <v>3</v>
      </c>
      <c r="B5" s="211" t="s">
        <v>36</v>
      </c>
      <c r="C5" s="212"/>
      <c r="D5" s="211" t="s">
        <v>37</v>
      </c>
      <c r="E5" s="212"/>
      <c r="F5" s="211" t="s">
        <v>38</v>
      </c>
      <c r="G5" s="212"/>
      <c r="H5" s="211" t="s">
        <v>39</v>
      </c>
      <c r="I5" s="212"/>
      <c r="J5" s="211" t="s">
        <v>40</v>
      </c>
      <c r="K5" s="212"/>
      <c r="L5" s="211" t="s">
        <v>41</v>
      </c>
      <c r="M5" s="212"/>
      <c r="N5" s="211" t="s">
        <v>42</v>
      </c>
      <c r="O5" s="212"/>
    </row>
    <row r="6" spans="1:15" ht="24" customHeight="1">
      <c r="A6" s="58" t="s">
        <v>75</v>
      </c>
      <c r="B6" s="202"/>
      <c r="C6" s="203"/>
      <c r="D6" s="202"/>
      <c r="E6" s="203"/>
      <c r="F6" s="202"/>
      <c r="G6" s="203"/>
      <c r="H6" s="202">
        <f>'一覧表 (2)'!F7</f>
        <v>2.4300000000000002</v>
      </c>
      <c r="I6" s="203"/>
      <c r="J6" s="202"/>
      <c r="K6" s="203"/>
      <c r="L6" s="202"/>
      <c r="M6" s="203"/>
      <c r="N6" s="202"/>
      <c r="O6" s="203"/>
    </row>
    <row r="7" spans="1:15" s="63" customFormat="1" ht="24" customHeight="1">
      <c r="A7" s="58" t="s">
        <v>244</v>
      </c>
      <c r="B7" s="202"/>
      <c r="C7" s="203"/>
      <c r="D7" s="202"/>
      <c r="E7" s="203"/>
      <c r="F7" s="202"/>
      <c r="G7" s="203"/>
      <c r="H7" s="202">
        <f>'一覧表 (2)'!F8</f>
        <v>7</v>
      </c>
      <c r="I7" s="203"/>
      <c r="J7" s="202"/>
      <c r="K7" s="203"/>
      <c r="L7" s="202"/>
      <c r="M7" s="203"/>
      <c r="N7" s="202"/>
      <c r="O7" s="203"/>
    </row>
    <row r="8" spans="1:15" ht="24" customHeight="1">
      <c r="A8" s="58" t="s">
        <v>64</v>
      </c>
      <c r="B8" s="204"/>
      <c r="C8" s="205"/>
      <c r="D8" s="204"/>
      <c r="E8" s="205"/>
      <c r="F8" s="204"/>
      <c r="G8" s="205"/>
      <c r="H8" s="204">
        <f>'一覧表 (2)'!F6</f>
        <v>45168</v>
      </c>
      <c r="I8" s="205"/>
      <c r="J8" s="204"/>
      <c r="K8" s="205"/>
      <c r="L8" s="204"/>
      <c r="M8" s="205"/>
      <c r="N8" s="204"/>
      <c r="O8" s="205"/>
    </row>
    <row r="9" spans="1:15" ht="24" customHeight="1">
      <c r="A9" s="58" t="s">
        <v>76</v>
      </c>
      <c r="B9" s="206"/>
      <c r="C9" s="207"/>
      <c r="D9" s="206"/>
      <c r="E9" s="207"/>
      <c r="F9" s="206"/>
      <c r="G9" s="207"/>
      <c r="H9" s="206">
        <f>'一覧表 (2)'!F10</f>
        <v>19.600000000000001</v>
      </c>
      <c r="I9" s="207"/>
      <c r="J9" s="206"/>
      <c r="K9" s="207"/>
      <c r="L9" s="206"/>
      <c r="M9" s="207"/>
      <c r="N9" s="206"/>
      <c r="O9" s="207"/>
    </row>
    <row r="10" spans="1:15" ht="24" customHeight="1">
      <c r="A10" s="58" t="s">
        <v>19</v>
      </c>
      <c r="B10" s="206"/>
      <c r="C10" s="207"/>
      <c r="D10" s="206"/>
      <c r="E10" s="207"/>
      <c r="F10" s="206"/>
      <c r="G10" s="207"/>
      <c r="H10" s="206">
        <f>'一覧表 (2)'!F11</f>
        <v>7.4</v>
      </c>
      <c r="I10" s="207"/>
      <c r="J10" s="206"/>
      <c r="K10" s="207"/>
      <c r="L10" s="206"/>
      <c r="M10" s="207"/>
      <c r="N10" s="206"/>
      <c r="O10" s="207"/>
    </row>
    <row r="11" spans="1:15" ht="24" customHeight="1">
      <c r="A11" s="58" t="s">
        <v>77</v>
      </c>
      <c r="B11" s="206"/>
      <c r="C11" s="207"/>
      <c r="D11" s="206"/>
      <c r="E11" s="207"/>
      <c r="F11" s="206"/>
      <c r="G11" s="207"/>
      <c r="H11" s="206">
        <f>'一覧表 (2)'!F12</f>
        <v>112</v>
      </c>
      <c r="I11" s="207"/>
      <c r="J11" s="206"/>
      <c r="K11" s="207"/>
      <c r="L11" s="206"/>
      <c r="M11" s="207"/>
      <c r="N11" s="216"/>
      <c r="O11" s="217"/>
    </row>
    <row r="12" spans="1:15" ht="24" customHeight="1">
      <c r="A12" s="58" t="s">
        <v>65</v>
      </c>
      <c r="B12" s="64"/>
      <c r="C12" s="64"/>
      <c r="D12" s="64"/>
      <c r="E12" s="64"/>
      <c r="F12" s="64"/>
      <c r="G12" s="64"/>
      <c r="H12" s="64" t="s">
        <v>66</v>
      </c>
      <c r="I12" s="64" t="s">
        <v>67</v>
      </c>
      <c r="J12" s="64"/>
      <c r="K12" s="64"/>
      <c r="L12" s="64"/>
      <c r="M12" s="64"/>
      <c r="N12" s="64"/>
      <c r="O12" s="64"/>
    </row>
    <row r="13" spans="1:15" ht="24" customHeight="1">
      <c r="A13" s="58" t="s">
        <v>207</v>
      </c>
      <c r="B13" s="65"/>
      <c r="C13" s="66"/>
      <c r="D13" s="65"/>
      <c r="E13" s="66"/>
      <c r="F13" s="65"/>
      <c r="G13" s="66"/>
      <c r="H13" s="136">
        <f>'一覧表 (2)'!F19</f>
        <v>178</v>
      </c>
      <c r="I13" s="66">
        <f>ROUND(H13/22.98977,3)</f>
        <v>7.7430000000000003</v>
      </c>
      <c r="J13" s="65"/>
      <c r="K13" s="66"/>
      <c r="L13" s="65"/>
      <c r="M13" s="66"/>
      <c r="N13" s="136"/>
      <c r="O13" s="66"/>
    </row>
    <row r="14" spans="1:15" ht="24" customHeight="1">
      <c r="A14" s="58" t="s">
        <v>208</v>
      </c>
      <c r="B14" s="65"/>
      <c r="C14" s="66"/>
      <c r="D14" s="65"/>
      <c r="E14" s="66"/>
      <c r="F14" s="65"/>
      <c r="G14" s="66"/>
      <c r="H14" s="65">
        <f>'一覧表 (2)'!F20</f>
        <v>15.8</v>
      </c>
      <c r="I14" s="66">
        <f>ROUND(H14/22.98977,3)</f>
        <v>0.68700000000000006</v>
      </c>
      <c r="J14" s="65"/>
      <c r="K14" s="66"/>
      <c r="L14" s="65"/>
      <c r="M14" s="66"/>
      <c r="N14" s="65"/>
      <c r="O14" s="66"/>
    </row>
    <row r="15" spans="1:15" ht="24" customHeight="1">
      <c r="A15" s="58" t="s">
        <v>209</v>
      </c>
      <c r="B15" s="65"/>
      <c r="C15" s="66"/>
      <c r="D15" s="65"/>
      <c r="E15" s="66"/>
      <c r="F15" s="65"/>
      <c r="G15" s="66"/>
      <c r="H15" s="65">
        <f>'一覧表 (2)'!F21</f>
        <v>37.9</v>
      </c>
      <c r="I15" s="66">
        <f>ROUND(H15/20.04,3)</f>
        <v>1.891</v>
      </c>
      <c r="J15" s="65"/>
      <c r="K15" s="66"/>
      <c r="L15" s="65"/>
      <c r="M15" s="66"/>
      <c r="N15" s="65"/>
      <c r="O15" s="66"/>
    </row>
    <row r="16" spans="1:15" ht="24" customHeight="1">
      <c r="A16" s="58" t="s">
        <v>210</v>
      </c>
      <c r="B16" s="65"/>
      <c r="C16" s="66"/>
      <c r="D16" s="65"/>
      <c r="E16" s="66"/>
      <c r="F16" s="65"/>
      <c r="G16" s="66"/>
      <c r="H16" s="65">
        <f>'一覧表 (2)'!F22</f>
        <v>27.7</v>
      </c>
      <c r="I16" s="66">
        <f>ROUND(H16/12.153,3)</f>
        <v>2.2789999999999999</v>
      </c>
      <c r="J16" s="65"/>
      <c r="K16" s="66"/>
      <c r="L16" s="65"/>
      <c r="M16" s="66"/>
      <c r="N16" s="65"/>
      <c r="O16" s="66"/>
    </row>
    <row r="17" spans="1:15" ht="24" customHeight="1">
      <c r="A17" s="58" t="s">
        <v>211</v>
      </c>
      <c r="B17" s="69"/>
      <c r="C17" s="68"/>
      <c r="D17" s="69"/>
      <c r="E17" s="68"/>
      <c r="F17" s="69"/>
      <c r="G17" s="68"/>
      <c r="H17" s="69">
        <f>'一覧表 (2)'!F23</f>
        <v>0.89</v>
      </c>
      <c r="I17" s="68">
        <f>IF(AND(H17&lt;&gt;"-",H17&lt;&gt;"&lt;0.01"),ROUND(H17/14, 3),"-")</f>
        <v>6.4000000000000001E-2</v>
      </c>
      <c r="J17" s="67"/>
      <c r="K17" s="68"/>
      <c r="L17" s="69"/>
      <c r="M17" s="68"/>
      <c r="N17" s="75"/>
      <c r="O17" s="68"/>
    </row>
    <row r="18" spans="1:15" ht="24" customHeight="1">
      <c r="A18" s="58" t="s">
        <v>212</v>
      </c>
      <c r="B18" s="65"/>
      <c r="C18" s="68"/>
      <c r="D18" s="65"/>
      <c r="E18" s="68"/>
      <c r="F18" s="65"/>
      <c r="G18" s="68"/>
      <c r="H18" s="65">
        <f>'一覧表 (2)'!F24</f>
        <v>4.2699999999999996</v>
      </c>
      <c r="I18" s="68">
        <f>IF(AND(H18&lt;&gt;"-",H18&lt;&gt;"&lt;0.01"),ROUND(H18/27.924, 3),"-")</f>
        <v>0.153</v>
      </c>
      <c r="J18" s="69"/>
      <c r="K18" s="68"/>
      <c r="L18" s="65"/>
      <c r="M18" s="68"/>
      <c r="N18" s="69"/>
      <c r="O18" s="68"/>
    </row>
    <row r="19" spans="1:15" ht="24" customHeight="1">
      <c r="A19" s="58" t="s">
        <v>213</v>
      </c>
      <c r="B19" s="69"/>
      <c r="C19" s="68"/>
      <c r="D19" s="69"/>
      <c r="E19" s="68"/>
      <c r="F19" s="69"/>
      <c r="G19" s="68"/>
      <c r="H19" s="69">
        <f>'一覧表 (2)'!F25</f>
        <v>7.0000000000000007E-2</v>
      </c>
      <c r="I19" s="68">
        <f>IF(AND(H19&lt;&gt;"-",H19&lt;&gt;"&lt;0.01"),ROUND(H19/27.469, 3),"-")</f>
        <v>3.0000000000000001E-3</v>
      </c>
      <c r="J19" s="69"/>
      <c r="K19" s="68"/>
      <c r="L19" s="69"/>
      <c r="M19" s="68"/>
      <c r="N19" s="69"/>
      <c r="O19" s="68"/>
    </row>
    <row r="20" spans="1:15" ht="24" customHeight="1">
      <c r="A20" s="58" t="s">
        <v>68</v>
      </c>
      <c r="B20" s="65"/>
      <c r="C20" s="66"/>
      <c r="D20" s="65"/>
      <c r="E20" s="66"/>
      <c r="F20" s="65"/>
      <c r="G20" s="66"/>
      <c r="H20" s="65"/>
      <c r="I20" s="66">
        <f>SUM(I13:I19)</f>
        <v>12.82</v>
      </c>
      <c r="J20" s="65"/>
      <c r="K20" s="66"/>
      <c r="L20" s="65"/>
      <c r="M20" s="66"/>
      <c r="N20" s="65"/>
      <c r="O20" s="66"/>
    </row>
    <row r="21" spans="1:15" ht="24" customHeight="1">
      <c r="A21" s="58" t="s">
        <v>206</v>
      </c>
      <c r="B21" s="65"/>
      <c r="C21" s="66"/>
      <c r="D21" s="65"/>
      <c r="E21" s="66"/>
      <c r="F21" s="65"/>
      <c r="G21" s="66"/>
      <c r="H21" s="65">
        <f>'一覧表 (2)'!F16</f>
        <v>103</v>
      </c>
      <c r="I21" s="66">
        <f>ROUND(H21/35.453,3)</f>
        <v>2.9049999999999998</v>
      </c>
      <c r="J21" s="65"/>
      <c r="K21" s="66"/>
      <c r="L21" s="65"/>
      <c r="M21" s="66"/>
      <c r="N21" s="136"/>
      <c r="O21" s="66"/>
    </row>
    <row r="22" spans="1:15" ht="24" customHeight="1">
      <c r="A22" s="58" t="s">
        <v>239</v>
      </c>
      <c r="B22" s="136"/>
      <c r="C22" s="68"/>
      <c r="D22" s="136"/>
      <c r="E22" s="68"/>
      <c r="F22" s="65"/>
      <c r="G22" s="68"/>
      <c r="H22" s="136">
        <f>'一覧表 (2)'!F15</f>
        <v>529</v>
      </c>
      <c r="I22" s="68">
        <f>IF(H22&lt;&gt;"-", ROUND(H22/61.02,3), "-")</f>
        <v>8.6690000000000005</v>
      </c>
      <c r="J22" s="136"/>
      <c r="K22" s="68"/>
      <c r="L22" s="136"/>
      <c r="M22" s="68"/>
      <c r="N22" s="136"/>
      <c r="O22" s="68"/>
    </row>
    <row r="23" spans="1:15" ht="24" customHeight="1">
      <c r="A23" s="58" t="s">
        <v>214</v>
      </c>
      <c r="B23" s="67"/>
      <c r="C23" s="68"/>
      <c r="D23" s="67"/>
      <c r="E23" s="68"/>
      <c r="F23" s="127"/>
      <c r="G23" s="68"/>
      <c r="H23" s="67" t="str">
        <f>'一覧表 (2)'!F17</f>
        <v>&lt;1</v>
      </c>
      <c r="I23" s="68" t="str">
        <f>IF(AND(H23&lt;&gt;"-",H23&lt;&gt;"&lt;1"),ROUND(H23/48.0288, 3),"-")</f>
        <v>-</v>
      </c>
      <c r="J23" s="67"/>
      <c r="K23" s="68"/>
      <c r="L23" s="127"/>
      <c r="M23" s="68"/>
      <c r="N23" s="67"/>
      <c r="O23" s="68"/>
    </row>
    <row r="24" spans="1:15" ht="24" customHeight="1">
      <c r="A24" s="58" t="s">
        <v>215</v>
      </c>
      <c r="B24" s="75"/>
      <c r="C24" s="68"/>
      <c r="D24" s="75"/>
      <c r="E24" s="68"/>
      <c r="F24" s="75"/>
      <c r="G24" s="68"/>
      <c r="H24" s="75" t="str">
        <f>'一覧表 (2)'!F18</f>
        <v>&lt;0.01</v>
      </c>
      <c r="I24" s="68" t="str">
        <f>IF(AND(H24&lt;&gt;"-",H24&lt;&gt;"&lt;0.01"),ROUND(H24/14, 3),"-")</f>
        <v>-</v>
      </c>
      <c r="J24" s="75"/>
      <c r="K24" s="68"/>
      <c r="L24" s="75"/>
      <c r="M24" s="68"/>
      <c r="N24" s="69"/>
      <c r="O24" s="68"/>
    </row>
    <row r="25" spans="1:15" ht="24" customHeight="1">
      <c r="A25" s="58" t="s">
        <v>69</v>
      </c>
      <c r="B25" s="70"/>
      <c r="C25" s="66"/>
      <c r="D25" s="70"/>
      <c r="E25" s="66"/>
      <c r="F25" s="70"/>
      <c r="G25" s="66"/>
      <c r="H25" s="70"/>
      <c r="I25" s="66">
        <f>SUM(I21:I24)</f>
        <v>11.574</v>
      </c>
      <c r="J25" s="70"/>
      <c r="K25" s="66"/>
      <c r="L25" s="70"/>
      <c r="M25" s="66"/>
      <c r="N25" s="70"/>
      <c r="O25" s="66"/>
    </row>
    <row r="26" spans="1:15" ht="24" customHeight="1">
      <c r="A26" s="58" t="s">
        <v>70</v>
      </c>
      <c r="B26" s="70"/>
      <c r="C26" s="66"/>
      <c r="D26" s="70"/>
      <c r="E26" s="66"/>
      <c r="F26" s="70"/>
      <c r="G26" s="66"/>
      <c r="H26" s="70"/>
      <c r="I26" s="66">
        <f>ROUND(I20/I25,3)</f>
        <v>1.1080000000000001</v>
      </c>
      <c r="J26" s="70"/>
      <c r="K26" s="66"/>
      <c r="L26" s="70"/>
      <c r="M26" s="66"/>
      <c r="N26" s="70"/>
      <c r="O26" s="66"/>
    </row>
    <row r="27" spans="1:15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</row>
  </sheetData>
  <mergeCells count="49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H5:I5"/>
    <mergeCell ref="F5:G5"/>
    <mergeCell ref="D5:E5"/>
    <mergeCell ref="B5:C5"/>
    <mergeCell ref="N5:O5"/>
    <mergeCell ref="L5:M5"/>
    <mergeCell ref="J5:K5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1 I20 H18:I19 H22:I22 H20 H21 I13 I16 I15 H13 H15 H16 H14:I14 H24:I26 H23:I23 H17:I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topLeftCell="A2" zoomScale="85" zoomScaleNormal="85" zoomScaleSheetLayoutView="85" workbookViewId="0">
      <selection activeCell="W17" sqref="W17"/>
    </sheetView>
  </sheetViews>
  <sheetFormatPr defaultColWidth="9" defaultRowHeight="20.100000000000001" customHeight="1"/>
  <cols>
    <col min="1" max="1" width="18.375" style="73" customWidth="1"/>
    <col min="2" max="21" width="7" style="57" customWidth="1"/>
    <col min="22" max="16384" width="9" style="57"/>
  </cols>
  <sheetData>
    <row r="1" spans="1:21" ht="18.95" customHeight="1">
      <c r="A1" s="53"/>
      <c r="B1" s="54" t="s">
        <v>281</v>
      </c>
      <c r="C1" s="55"/>
      <c r="D1" s="55"/>
      <c r="E1" s="55"/>
      <c r="F1" s="55"/>
      <c r="G1" s="56" t="s">
        <v>71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1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s="55" customFormat="1" ht="24" customHeight="1">
      <c r="A3" s="49" t="s">
        <v>57</v>
      </c>
      <c r="B3" s="76"/>
      <c r="C3" s="50"/>
      <c r="D3" s="50"/>
      <c r="E3" s="50"/>
      <c r="F3" s="50"/>
      <c r="G3" s="50"/>
      <c r="H3" s="50"/>
      <c r="I3" s="50"/>
      <c r="J3" s="50"/>
      <c r="K3" s="48" t="s">
        <v>47</v>
      </c>
      <c r="L3" s="48"/>
      <c r="M3" s="50"/>
      <c r="N3" s="50"/>
      <c r="O3" s="50"/>
      <c r="P3" s="50"/>
      <c r="Q3" s="50"/>
      <c r="R3" s="50"/>
      <c r="S3" s="50"/>
      <c r="T3" s="50"/>
      <c r="U3" s="52"/>
    </row>
    <row r="4" spans="1:21" s="60" customFormat="1" ht="24" customHeight="1">
      <c r="A4" s="58" t="s">
        <v>2</v>
      </c>
      <c r="B4" s="77">
        <v>18</v>
      </c>
      <c r="C4" s="59"/>
      <c r="D4" s="48">
        <v>19</v>
      </c>
      <c r="E4" s="59"/>
      <c r="F4" s="48">
        <v>20</v>
      </c>
      <c r="G4" s="59"/>
      <c r="H4" s="48">
        <v>21</v>
      </c>
      <c r="I4" s="59"/>
      <c r="J4" s="48">
        <v>22</v>
      </c>
      <c r="K4" s="59"/>
      <c r="L4" s="48">
        <v>23</v>
      </c>
      <c r="M4" s="59"/>
      <c r="N4" s="48">
        <v>24</v>
      </c>
      <c r="O4" s="59"/>
      <c r="P4" s="50">
        <v>25</v>
      </c>
      <c r="Q4" s="52"/>
      <c r="R4" s="48">
        <v>26</v>
      </c>
      <c r="S4" s="59"/>
      <c r="T4" s="48">
        <v>27</v>
      </c>
      <c r="U4" s="59"/>
    </row>
    <row r="5" spans="1:21" ht="24" customHeight="1">
      <c r="A5" s="58" t="s">
        <v>3</v>
      </c>
      <c r="B5" s="211" t="s">
        <v>48</v>
      </c>
      <c r="C5" s="212"/>
      <c r="D5" s="211" t="s">
        <v>49</v>
      </c>
      <c r="E5" s="212"/>
      <c r="F5" s="211" t="s">
        <v>50</v>
      </c>
      <c r="G5" s="212"/>
      <c r="H5" s="211" t="s">
        <v>51</v>
      </c>
      <c r="I5" s="212"/>
      <c r="J5" s="211" t="s">
        <v>52</v>
      </c>
      <c r="K5" s="212"/>
      <c r="L5" s="211" t="s">
        <v>53</v>
      </c>
      <c r="M5" s="212"/>
      <c r="N5" s="211" t="s">
        <v>54</v>
      </c>
      <c r="O5" s="212"/>
      <c r="P5" s="211" t="s">
        <v>55</v>
      </c>
      <c r="Q5" s="212"/>
      <c r="R5" s="218" t="s">
        <v>218</v>
      </c>
      <c r="S5" s="219"/>
      <c r="T5" s="211" t="s">
        <v>56</v>
      </c>
      <c r="U5" s="212"/>
    </row>
    <row r="6" spans="1:21" ht="24" customHeight="1">
      <c r="A6" s="58" t="s">
        <v>75</v>
      </c>
      <c r="B6" s="220"/>
      <c r="C6" s="221"/>
      <c r="D6" s="220"/>
      <c r="E6" s="221"/>
      <c r="F6" s="220"/>
      <c r="G6" s="221"/>
      <c r="H6" s="220"/>
      <c r="I6" s="221"/>
      <c r="J6" s="220"/>
      <c r="K6" s="221"/>
      <c r="L6" s="220">
        <f>'一覧表 (3)'!H7</f>
        <v>6.81</v>
      </c>
      <c r="M6" s="221"/>
      <c r="N6" s="220"/>
      <c r="O6" s="221"/>
      <c r="P6" s="220"/>
      <c r="Q6" s="221"/>
      <c r="R6" s="220"/>
      <c r="S6" s="221"/>
      <c r="T6" s="220"/>
      <c r="U6" s="221"/>
    </row>
    <row r="7" spans="1:21" s="63" customFormat="1" ht="24" customHeight="1">
      <c r="A7" s="58" t="s">
        <v>244</v>
      </c>
      <c r="B7" s="206"/>
      <c r="C7" s="207"/>
      <c r="D7" s="206"/>
      <c r="E7" s="207"/>
      <c r="F7" s="206"/>
      <c r="G7" s="207"/>
      <c r="H7" s="206"/>
      <c r="I7" s="207"/>
      <c r="J7" s="206"/>
      <c r="K7" s="207"/>
      <c r="L7" s="206">
        <f>'一覧表 (3)'!H8</f>
        <v>18</v>
      </c>
      <c r="M7" s="207"/>
      <c r="N7" s="206"/>
      <c r="O7" s="207"/>
      <c r="P7" s="206"/>
      <c r="Q7" s="207"/>
      <c r="R7" s="220"/>
      <c r="S7" s="221"/>
      <c r="T7" s="206"/>
      <c r="U7" s="207"/>
    </row>
    <row r="8" spans="1:21" ht="24" customHeight="1">
      <c r="A8" s="58" t="s">
        <v>64</v>
      </c>
      <c r="B8" s="213"/>
      <c r="C8" s="214"/>
      <c r="D8" s="213"/>
      <c r="E8" s="214"/>
      <c r="F8" s="213"/>
      <c r="G8" s="214"/>
      <c r="H8" s="213"/>
      <c r="I8" s="214"/>
      <c r="J8" s="213"/>
      <c r="K8" s="214"/>
      <c r="L8" s="213">
        <f>'一覧表 (3)'!H6</f>
        <v>45243</v>
      </c>
      <c r="M8" s="214"/>
      <c r="N8" s="213"/>
      <c r="O8" s="214"/>
      <c r="P8" s="213"/>
      <c r="Q8" s="214"/>
      <c r="R8" s="220"/>
      <c r="S8" s="221"/>
      <c r="T8" s="213"/>
      <c r="U8" s="214"/>
    </row>
    <row r="9" spans="1:21" ht="24" customHeight="1">
      <c r="A9" s="58" t="s">
        <v>76</v>
      </c>
      <c r="B9" s="206"/>
      <c r="C9" s="207"/>
      <c r="D9" s="206"/>
      <c r="E9" s="207"/>
      <c r="F9" s="206"/>
      <c r="G9" s="207"/>
      <c r="H9" s="206"/>
      <c r="I9" s="207"/>
      <c r="J9" s="206"/>
      <c r="K9" s="207"/>
      <c r="L9" s="206">
        <f>'一覧表 (3)'!H10</f>
        <v>17</v>
      </c>
      <c r="M9" s="207"/>
      <c r="N9" s="206"/>
      <c r="O9" s="207"/>
      <c r="P9" s="206"/>
      <c r="Q9" s="207"/>
      <c r="R9" s="220"/>
      <c r="S9" s="221"/>
      <c r="T9" s="206"/>
      <c r="U9" s="207"/>
    </row>
    <row r="10" spans="1:21" ht="24" customHeight="1">
      <c r="A10" s="58" t="s">
        <v>19</v>
      </c>
      <c r="B10" s="206"/>
      <c r="C10" s="207"/>
      <c r="D10" s="206"/>
      <c r="E10" s="207"/>
      <c r="F10" s="206"/>
      <c r="G10" s="207"/>
      <c r="H10" s="206"/>
      <c r="I10" s="207"/>
      <c r="J10" s="206"/>
      <c r="K10" s="207"/>
      <c r="L10" s="206">
        <f>'一覧表 (3)'!H11</f>
        <v>7.2</v>
      </c>
      <c r="M10" s="207"/>
      <c r="N10" s="206"/>
      <c r="O10" s="207"/>
      <c r="P10" s="206"/>
      <c r="Q10" s="207"/>
      <c r="R10" s="220"/>
      <c r="S10" s="221"/>
      <c r="T10" s="206"/>
      <c r="U10" s="207"/>
    </row>
    <row r="11" spans="1:21" ht="24" customHeight="1">
      <c r="A11" s="58" t="s">
        <v>77</v>
      </c>
      <c r="B11" s="206"/>
      <c r="C11" s="207"/>
      <c r="D11" s="206"/>
      <c r="E11" s="207"/>
      <c r="F11" s="206"/>
      <c r="G11" s="207"/>
      <c r="H11" s="206"/>
      <c r="I11" s="207"/>
      <c r="J11" s="206"/>
      <c r="K11" s="207"/>
      <c r="L11" s="206">
        <f>'一覧表 (3)'!H12</f>
        <v>34</v>
      </c>
      <c r="M11" s="207"/>
      <c r="N11" s="206"/>
      <c r="O11" s="207"/>
      <c r="P11" s="206"/>
      <c r="Q11" s="207"/>
      <c r="R11" s="220"/>
      <c r="S11" s="221"/>
      <c r="T11" s="216"/>
      <c r="U11" s="217"/>
    </row>
    <row r="12" spans="1:21" ht="24" customHeight="1">
      <c r="A12" s="58" t="s">
        <v>65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 t="s">
        <v>66</v>
      </c>
      <c r="M12" s="64" t="s">
        <v>67</v>
      </c>
      <c r="N12" s="64"/>
      <c r="O12" s="64"/>
      <c r="P12" s="64"/>
      <c r="Q12" s="64"/>
      <c r="R12" s="64"/>
      <c r="S12" s="64"/>
      <c r="T12" s="64"/>
      <c r="U12" s="64"/>
    </row>
    <row r="13" spans="1:21" ht="24" customHeight="1">
      <c r="A13" s="58" t="s">
        <v>207</v>
      </c>
      <c r="B13" s="67"/>
      <c r="C13" s="68"/>
      <c r="D13" s="67"/>
      <c r="E13" s="68"/>
      <c r="F13" s="67"/>
      <c r="G13" s="68"/>
      <c r="H13" s="67"/>
      <c r="I13" s="68"/>
      <c r="J13" s="67"/>
      <c r="K13" s="68"/>
      <c r="L13" s="67">
        <f>'一覧表 (3)'!H19</f>
        <v>26.5</v>
      </c>
      <c r="M13" s="68">
        <f>ROUND(L13/22.98977,3)</f>
        <v>1.153</v>
      </c>
      <c r="N13" s="67"/>
      <c r="O13" s="68"/>
      <c r="P13" s="67"/>
      <c r="Q13" s="68"/>
      <c r="R13" s="67"/>
      <c r="S13" s="68"/>
      <c r="T13" s="67"/>
      <c r="U13" s="68"/>
    </row>
    <row r="14" spans="1:21" ht="24" customHeight="1">
      <c r="A14" s="58" t="s">
        <v>208</v>
      </c>
      <c r="B14" s="67"/>
      <c r="C14" s="68"/>
      <c r="D14" s="67"/>
      <c r="E14" s="68"/>
      <c r="F14" s="67"/>
      <c r="G14" s="68"/>
      <c r="H14" s="67"/>
      <c r="I14" s="68"/>
      <c r="J14" s="67"/>
      <c r="K14" s="68"/>
      <c r="L14" s="67">
        <f>'一覧表 (3)'!H20</f>
        <v>4.3</v>
      </c>
      <c r="M14" s="68">
        <f>ROUND(L14/39.0983,3)</f>
        <v>0.11</v>
      </c>
      <c r="N14" s="67"/>
      <c r="O14" s="68"/>
      <c r="P14" s="67"/>
      <c r="Q14" s="68"/>
      <c r="R14" s="68"/>
      <c r="S14" s="68"/>
      <c r="T14" s="67"/>
      <c r="U14" s="68"/>
    </row>
    <row r="15" spans="1:21" ht="24" customHeight="1">
      <c r="A15" s="58" t="s">
        <v>209</v>
      </c>
      <c r="B15" s="67"/>
      <c r="C15" s="68"/>
      <c r="D15" s="67"/>
      <c r="E15" s="68"/>
      <c r="F15" s="67"/>
      <c r="G15" s="68"/>
      <c r="H15" s="67"/>
      <c r="I15" s="68"/>
      <c r="J15" s="67"/>
      <c r="K15" s="68"/>
      <c r="L15" s="67">
        <f>'一覧表 (3)'!H21</f>
        <v>22.8</v>
      </c>
      <c r="M15" s="68">
        <f>ROUND(L15/20.04,3)</f>
        <v>1.1379999999999999</v>
      </c>
      <c r="N15" s="67"/>
      <c r="O15" s="68"/>
      <c r="P15" s="67"/>
      <c r="Q15" s="68"/>
      <c r="R15" s="68"/>
      <c r="S15" s="68"/>
      <c r="T15" s="127"/>
      <c r="U15" s="68"/>
    </row>
    <row r="16" spans="1:21" ht="24" customHeight="1">
      <c r="A16" s="58" t="s">
        <v>210</v>
      </c>
      <c r="B16" s="67"/>
      <c r="C16" s="68"/>
      <c r="D16" s="67"/>
      <c r="E16" s="68"/>
      <c r="F16" s="67"/>
      <c r="G16" s="68"/>
      <c r="H16" s="67"/>
      <c r="I16" s="68"/>
      <c r="J16" s="67"/>
      <c r="K16" s="68"/>
      <c r="L16" s="67">
        <f>'一覧表 (3)'!H22</f>
        <v>10.9</v>
      </c>
      <c r="M16" s="68">
        <f>ROUND(L16/12.153,3)</f>
        <v>0.89700000000000002</v>
      </c>
      <c r="N16" s="67"/>
      <c r="O16" s="68"/>
      <c r="P16" s="67"/>
      <c r="Q16" s="68"/>
      <c r="R16" s="68"/>
      <c r="S16" s="68"/>
      <c r="T16" s="67"/>
      <c r="U16" s="68"/>
    </row>
    <row r="17" spans="1:21" ht="24" customHeight="1">
      <c r="A17" s="58" t="s">
        <v>211</v>
      </c>
      <c r="B17" s="67"/>
      <c r="C17" s="68"/>
      <c r="D17" s="67"/>
      <c r="E17" s="68"/>
      <c r="F17" s="67"/>
      <c r="G17" s="68"/>
      <c r="H17" s="67"/>
      <c r="I17" s="68"/>
      <c r="J17" s="67"/>
      <c r="K17" s="68"/>
      <c r="L17" s="67" t="str">
        <f>'一覧表 (3)'!H23</f>
        <v>-</v>
      </c>
      <c r="M17" s="68" t="str">
        <f>IF(AND(L17&lt;&gt;"-",L17&lt;&gt;"&lt;0.01"),ROUND(L17/14, 3),"-")</f>
        <v>-</v>
      </c>
      <c r="N17" s="67"/>
      <c r="O17" s="68"/>
      <c r="P17" s="67"/>
      <c r="Q17" s="68"/>
      <c r="R17" s="68"/>
      <c r="S17" s="68"/>
      <c r="T17" s="67"/>
      <c r="U17" s="68"/>
    </row>
    <row r="18" spans="1:21" ht="24" customHeight="1">
      <c r="A18" s="58" t="s">
        <v>212</v>
      </c>
      <c r="B18" s="75"/>
      <c r="C18" s="68"/>
      <c r="D18" s="75"/>
      <c r="E18" s="68"/>
      <c r="F18" s="75"/>
      <c r="G18" s="68"/>
      <c r="H18" s="75"/>
      <c r="I18" s="68"/>
      <c r="J18" s="75"/>
      <c r="K18" s="68"/>
      <c r="L18" s="75">
        <f>'一覧表 (3)'!H24</f>
        <v>2.61</v>
      </c>
      <c r="M18" s="68">
        <f>IF(AND(L18&lt;&gt;"-",L18&lt;&gt;"&lt;0.01"),ROUND(L18/27.924, 3),"-")</f>
        <v>9.2999999999999999E-2</v>
      </c>
      <c r="N18" s="75"/>
      <c r="O18" s="68"/>
      <c r="P18" s="75"/>
      <c r="Q18" s="68"/>
      <c r="R18" s="68"/>
      <c r="S18" s="68"/>
      <c r="T18" s="75"/>
      <c r="U18" s="68"/>
    </row>
    <row r="19" spans="1:21" ht="24" customHeight="1">
      <c r="A19" s="58" t="s">
        <v>213</v>
      </c>
      <c r="B19" s="75"/>
      <c r="C19" s="68"/>
      <c r="D19" s="75"/>
      <c r="E19" s="68"/>
      <c r="F19" s="75"/>
      <c r="G19" s="68"/>
      <c r="H19" s="75"/>
      <c r="I19" s="68"/>
      <c r="J19" s="75"/>
      <c r="K19" s="68"/>
      <c r="L19" s="75">
        <f>'一覧表 (3)'!H25</f>
        <v>0.62</v>
      </c>
      <c r="M19" s="68">
        <f>IF(AND(L19&lt;&gt;"-",L19&lt;&gt;"&lt;0.01"),ROUND(L19/27.469, 3),"-")</f>
        <v>2.3E-2</v>
      </c>
      <c r="N19" s="75"/>
      <c r="O19" s="68"/>
      <c r="P19" s="75"/>
      <c r="Q19" s="68"/>
      <c r="R19" s="68"/>
      <c r="S19" s="68"/>
      <c r="T19" s="75"/>
      <c r="U19" s="68"/>
    </row>
    <row r="20" spans="1:21" ht="24" customHeight="1">
      <c r="A20" s="58" t="s">
        <v>68</v>
      </c>
      <c r="B20" s="67"/>
      <c r="C20" s="68"/>
      <c r="D20" s="67"/>
      <c r="E20" s="68"/>
      <c r="F20" s="67"/>
      <c r="G20" s="68"/>
      <c r="H20" s="67"/>
      <c r="I20" s="68"/>
      <c r="J20" s="67"/>
      <c r="K20" s="68"/>
      <c r="L20" s="67"/>
      <c r="M20" s="68">
        <f>SUM(M13:M19)</f>
        <v>3.4140000000000001</v>
      </c>
      <c r="N20" s="67"/>
      <c r="O20" s="68"/>
      <c r="P20" s="67"/>
      <c r="Q20" s="68"/>
      <c r="R20" s="68"/>
      <c r="S20" s="68"/>
      <c r="T20" s="67"/>
      <c r="U20" s="68"/>
    </row>
    <row r="21" spans="1:21" ht="24" customHeight="1">
      <c r="A21" s="58" t="s">
        <v>206</v>
      </c>
      <c r="B21" s="67"/>
      <c r="C21" s="68"/>
      <c r="D21" s="67"/>
      <c r="E21" s="68"/>
      <c r="F21" s="67"/>
      <c r="G21" s="68"/>
      <c r="H21" s="67"/>
      <c r="I21" s="68"/>
      <c r="J21" s="67"/>
      <c r="K21" s="68"/>
      <c r="L21" s="67">
        <f>'一覧表 (3)'!H16</f>
        <v>26</v>
      </c>
      <c r="M21" s="68">
        <f>ROUND(L21/35.453,3)</f>
        <v>0.73299999999999998</v>
      </c>
      <c r="N21" s="67"/>
      <c r="O21" s="68"/>
      <c r="P21" s="67"/>
      <c r="Q21" s="68"/>
      <c r="R21" s="68"/>
      <c r="S21" s="68"/>
      <c r="T21" s="127"/>
      <c r="U21" s="68"/>
    </row>
    <row r="22" spans="1:21" ht="24" customHeight="1">
      <c r="A22" s="58" t="s">
        <v>239</v>
      </c>
      <c r="B22" s="67"/>
      <c r="C22" s="68"/>
      <c r="D22" s="67"/>
      <c r="E22" s="68"/>
      <c r="F22" s="127"/>
      <c r="G22" s="68"/>
      <c r="H22" s="67"/>
      <c r="I22" s="68"/>
      <c r="J22" s="127"/>
      <c r="K22" s="68"/>
      <c r="L22" s="127" t="str">
        <f>'一覧表 (3)'!H15</f>
        <v>-</v>
      </c>
      <c r="M22" s="68" t="str">
        <f>IF(L22&lt;&gt;"-", ROUND(L22/61.02,3), "-")</f>
        <v>-</v>
      </c>
      <c r="N22" s="127"/>
      <c r="O22" s="68"/>
      <c r="P22" s="127"/>
      <c r="Q22" s="68"/>
      <c r="R22" s="68"/>
      <c r="S22" s="68"/>
      <c r="T22" s="127"/>
      <c r="U22" s="68"/>
    </row>
    <row r="23" spans="1:21" ht="24" customHeight="1">
      <c r="A23" s="58" t="s">
        <v>214</v>
      </c>
      <c r="B23" s="127"/>
      <c r="C23" s="68"/>
      <c r="D23" s="127"/>
      <c r="E23" s="68"/>
      <c r="F23" s="127"/>
      <c r="G23" s="68"/>
      <c r="H23" s="127"/>
      <c r="I23" s="68"/>
      <c r="J23" s="127"/>
      <c r="K23" s="68"/>
      <c r="L23" s="127">
        <f>'一覧表 (3)'!H17</f>
        <v>33</v>
      </c>
      <c r="M23" s="68">
        <f>IF(AND(L23&lt;&gt;"-",L23&lt;&gt;"&lt;1"),ROUND(L23/48.0288, 3),"-")</f>
        <v>0.68700000000000006</v>
      </c>
      <c r="N23" s="127"/>
      <c r="O23" s="68"/>
      <c r="P23" s="67"/>
      <c r="Q23" s="68"/>
      <c r="R23" s="68"/>
      <c r="S23" s="68"/>
      <c r="T23" s="127"/>
      <c r="U23" s="68"/>
    </row>
    <row r="24" spans="1:21" ht="24" customHeight="1">
      <c r="A24" s="58" t="s">
        <v>215</v>
      </c>
      <c r="B24" s="75"/>
      <c r="C24" s="68"/>
      <c r="D24" s="75"/>
      <c r="E24" s="68"/>
      <c r="F24" s="75"/>
      <c r="G24" s="68"/>
      <c r="H24" s="75"/>
      <c r="I24" s="68"/>
      <c r="J24" s="75"/>
      <c r="K24" s="68"/>
      <c r="L24" s="75" t="str">
        <f>'一覧表 (3)'!H18</f>
        <v>&lt;0.01</v>
      </c>
      <c r="M24" s="68" t="str">
        <f>IF(AND(L24&lt;&gt;"-",L24&lt;&gt;"&lt;0.01"),ROUND(L24/14, 3),"-")</f>
        <v>-</v>
      </c>
      <c r="N24" s="75"/>
      <c r="O24" s="68"/>
      <c r="P24" s="75"/>
      <c r="Q24" s="68"/>
      <c r="R24" s="68"/>
      <c r="S24" s="68"/>
      <c r="T24" s="75"/>
      <c r="U24" s="68"/>
    </row>
    <row r="25" spans="1:21" ht="24" customHeight="1">
      <c r="A25" s="58" t="s">
        <v>69</v>
      </c>
      <c r="B25" s="78"/>
      <c r="C25" s="68"/>
      <c r="D25" s="78"/>
      <c r="E25" s="68"/>
      <c r="F25" s="78"/>
      <c r="G25" s="68"/>
      <c r="H25" s="78"/>
      <c r="I25" s="68"/>
      <c r="J25" s="78"/>
      <c r="K25" s="68"/>
      <c r="L25" s="78"/>
      <c r="M25" s="68" t="s">
        <v>242</v>
      </c>
      <c r="N25" s="78"/>
      <c r="O25" s="68"/>
      <c r="P25" s="68"/>
      <c r="Q25" s="68"/>
      <c r="R25" s="68"/>
      <c r="S25" s="68"/>
      <c r="T25" s="68"/>
      <c r="U25" s="68"/>
    </row>
    <row r="26" spans="1:21" ht="24" customHeight="1">
      <c r="A26" s="58" t="s">
        <v>70</v>
      </c>
      <c r="B26" s="78"/>
      <c r="C26" s="68"/>
      <c r="D26" s="78"/>
      <c r="E26" s="68"/>
      <c r="F26" s="78"/>
      <c r="G26" s="68"/>
      <c r="H26" s="78"/>
      <c r="I26" s="68"/>
      <c r="J26" s="78"/>
      <c r="K26" s="68"/>
      <c r="L26" s="78"/>
      <c r="M26" s="68" t="s">
        <v>242</v>
      </c>
      <c r="N26" s="78"/>
      <c r="O26" s="68"/>
      <c r="P26" s="78"/>
      <c r="Q26" s="68"/>
      <c r="R26" s="68"/>
      <c r="S26" s="68"/>
      <c r="T26" s="78"/>
      <c r="U26" s="68"/>
    </row>
    <row r="27" spans="1:21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</row>
  </sheetData>
  <mergeCells count="7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L13:M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DFBD4-7002-478A-BDEF-AC84DE0F81E7}">
  <sheetPr>
    <pageSetUpPr fitToPage="1"/>
  </sheetPr>
  <dimension ref="A1:Q27"/>
  <sheetViews>
    <sheetView showGridLines="0" tabSelected="1" zoomScale="85" zoomScaleNormal="85" zoomScaleSheetLayoutView="70" workbookViewId="0">
      <selection activeCell="M2" sqref="M2"/>
    </sheetView>
  </sheetViews>
  <sheetFormatPr defaultColWidth="9" defaultRowHeight="20.100000000000001" customHeight="1"/>
  <cols>
    <col min="1" max="1" width="17.75" style="73" customWidth="1"/>
    <col min="2" max="17" width="7.125" style="57" customWidth="1"/>
    <col min="18" max="16384" width="9" style="57"/>
  </cols>
  <sheetData>
    <row r="1" spans="1:17" ht="18.95" customHeight="1">
      <c r="A1" s="225" t="s">
        <v>281</v>
      </c>
      <c r="B1" s="225"/>
      <c r="C1" s="225"/>
      <c r="D1" s="225"/>
      <c r="E1" s="56" t="s">
        <v>268</v>
      </c>
      <c r="F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18.95" customHeight="1">
      <c r="A2" s="53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pans="1:17" s="55" customFormat="1" ht="24" customHeight="1">
      <c r="A3" s="49" t="s">
        <v>57</v>
      </c>
      <c r="B3" s="211" t="s">
        <v>35</v>
      </c>
      <c r="C3" s="222"/>
      <c r="D3" s="222"/>
      <c r="E3" s="222"/>
      <c r="F3" s="222"/>
      <c r="G3" s="222"/>
      <c r="H3" s="222"/>
      <c r="I3" s="212"/>
    </row>
    <row r="4" spans="1:17" s="60" customFormat="1" ht="24" customHeight="1">
      <c r="A4" s="58" t="s">
        <v>2</v>
      </c>
      <c r="B4" s="48">
        <v>28</v>
      </c>
      <c r="C4" s="59"/>
      <c r="D4" s="48">
        <v>29</v>
      </c>
      <c r="E4" s="59"/>
      <c r="F4" s="211">
        <v>30</v>
      </c>
      <c r="G4" s="212"/>
      <c r="H4" s="211">
        <v>31</v>
      </c>
      <c r="I4" s="212"/>
    </row>
    <row r="5" spans="1:17" ht="24" customHeight="1">
      <c r="A5" s="58" t="s">
        <v>3</v>
      </c>
      <c r="B5" s="211" t="s">
        <v>43</v>
      </c>
      <c r="C5" s="212"/>
      <c r="D5" s="48" t="s">
        <v>44</v>
      </c>
      <c r="E5" s="59"/>
      <c r="F5" s="211" t="s">
        <v>45</v>
      </c>
      <c r="G5" s="212"/>
      <c r="H5" s="211" t="s">
        <v>270</v>
      </c>
      <c r="I5" s="212"/>
    </row>
    <row r="6" spans="1:17" ht="24" customHeight="1">
      <c r="A6" s="58" t="s">
        <v>75</v>
      </c>
      <c r="B6" s="202"/>
      <c r="C6" s="203"/>
      <c r="D6" s="188"/>
      <c r="E6" s="189"/>
      <c r="F6" s="202"/>
      <c r="G6" s="203"/>
      <c r="H6" s="202"/>
      <c r="I6" s="203"/>
    </row>
    <row r="7" spans="1:17" s="63" customFormat="1" ht="24" customHeight="1">
      <c r="A7" s="58" t="s">
        <v>244</v>
      </c>
      <c r="B7" s="202"/>
      <c r="C7" s="203"/>
      <c r="D7" s="171"/>
      <c r="E7" s="186"/>
      <c r="F7" s="202"/>
      <c r="G7" s="203"/>
      <c r="H7" s="202"/>
      <c r="I7" s="203"/>
    </row>
    <row r="8" spans="1:17" ht="24" customHeight="1">
      <c r="A8" s="58" t="s">
        <v>64</v>
      </c>
      <c r="B8" s="204"/>
      <c r="C8" s="205"/>
      <c r="D8" s="172"/>
      <c r="E8" s="187"/>
      <c r="F8" s="204"/>
      <c r="G8" s="205"/>
      <c r="H8" s="204"/>
      <c r="I8" s="205"/>
    </row>
    <row r="9" spans="1:17" ht="24" customHeight="1">
      <c r="A9" s="58" t="s">
        <v>76</v>
      </c>
      <c r="B9" s="202"/>
      <c r="C9" s="203"/>
      <c r="D9" s="173"/>
      <c r="E9" s="185"/>
      <c r="F9" s="202"/>
      <c r="G9" s="203"/>
      <c r="H9" s="202"/>
      <c r="I9" s="203"/>
    </row>
    <row r="10" spans="1:17" ht="24" customHeight="1">
      <c r="A10" s="58" t="s">
        <v>19</v>
      </c>
      <c r="B10" s="202"/>
      <c r="C10" s="203"/>
      <c r="D10" s="171"/>
      <c r="E10" s="186"/>
      <c r="F10" s="202"/>
      <c r="G10" s="203"/>
      <c r="H10" s="202"/>
      <c r="I10" s="203"/>
    </row>
    <row r="11" spans="1:17" ht="24" customHeight="1">
      <c r="A11" s="58" t="s">
        <v>77</v>
      </c>
      <c r="B11" s="202"/>
      <c r="C11" s="203"/>
      <c r="D11" s="173"/>
      <c r="E11" s="185"/>
      <c r="F11" s="202"/>
      <c r="G11" s="203"/>
      <c r="H11" s="202"/>
      <c r="I11" s="203"/>
    </row>
    <row r="12" spans="1:17" ht="24" customHeight="1">
      <c r="A12" s="58" t="s">
        <v>65</v>
      </c>
      <c r="B12" s="64"/>
      <c r="C12" s="64"/>
      <c r="D12" s="64"/>
      <c r="E12" s="64"/>
      <c r="F12" s="64"/>
      <c r="G12" s="64"/>
      <c r="H12" s="64"/>
      <c r="I12" s="64"/>
    </row>
    <row r="13" spans="1:17" ht="24" customHeight="1">
      <c r="A13" s="58" t="s">
        <v>207</v>
      </c>
      <c r="B13" s="67"/>
      <c r="C13" s="66"/>
      <c r="D13" s="74"/>
      <c r="E13" s="66"/>
      <c r="F13" s="67"/>
      <c r="G13" s="66"/>
      <c r="H13" s="67"/>
      <c r="I13" s="66"/>
    </row>
    <row r="14" spans="1:17" ht="24" customHeight="1">
      <c r="A14" s="58" t="s">
        <v>208</v>
      </c>
      <c r="B14" s="67"/>
      <c r="C14" s="66"/>
      <c r="D14" s="74"/>
      <c r="E14" s="66"/>
      <c r="F14" s="67"/>
      <c r="G14" s="66"/>
      <c r="H14" s="67"/>
      <c r="I14" s="66"/>
    </row>
    <row r="15" spans="1:17" ht="24" customHeight="1">
      <c r="A15" s="58" t="s">
        <v>209</v>
      </c>
      <c r="B15" s="67"/>
      <c r="C15" s="66"/>
      <c r="D15" s="74"/>
      <c r="E15" s="66"/>
      <c r="F15" s="67"/>
      <c r="G15" s="66"/>
      <c r="H15" s="67"/>
      <c r="I15" s="66"/>
    </row>
    <row r="16" spans="1:17" ht="24" customHeight="1">
      <c r="A16" s="58" t="s">
        <v>210</v>
      </c>
      <c r="B16" s="67"/>
      <c r="C16" s="66"/>
      <c r="D16" s="74"/>
      <c r="E16" s="66"/>
      <c r="F16" s="67"/>
      <c r="G16" s="66"/>
      <c r="H16" s="67"/>
      <c r="I16" s="66"/>
    </row>
    <row r="17" spans="1:17" ht="24" customHeight="1">
      <c r="A17" s="58" t="s">
        <v>211</v>
      </c>
      <c r="B17" s="67"/>
      <c r="C17" s="68"/>
      <c r="D17" s="74"/>
      <c r="E17" s="66"/>
      <c r="F17" s="67"/>
      <c r="G17" s="68"/>
      <c r="H17" s="75"/>
      <c r="I17" s="68"/>
    </row>
    <row r="18" spans="1:17" ht="24" customHeight="1">
      <c r="A18" s="58" t="s">
        <v>212</v>
      </c>
      <c r="B18" s="67"/>
      <c r="C18" s="68"/>
      <c r="D18" s="75"/>
      <c r="E18" s="66"/>
      <c r="F18" s="67"/>
      <c r="G18" s="68"/>
      <c r="H18" s="75"/>
      <c r="I18" s="68"/>
    </row>
    <row r="19" spans="1:17" ht="24" customHeight="1">
      <c r="A19" s="58" t="s">
        <v>213</v>
      </c>
      <c r="B19" s="67"/>
      <c r="C19" s="68"/>
      <c r="D19" s="69"/>
      <c r="E19" s="66"/>
      <c r="F19" s="67"/>
      <c r="G19" s="68"/>
      <c r="H19" s="75"/>
      <c r="I19" s="68"/>
    </row>
    <row r="20" spans="1:17" ht="24" customHeight="1">
      <c r="A20" s="58" t="s">
        <v>68</v>
      </c>
      <c r="B20" s="65"/>
      <c r="C20" s="66"/>
      <c r="D20" s="65"/>
      <c r="E20" s="66"/>
      <c r="F20" s="65"/>
      <c r="G20" s="66"/>
      <c r="H20" s="65"/>
      <c r="I20" s="66"/>
    </row>
    <row r="21" spans="1:17" ht="24" customHeight="1">
      <c r="A21" s="58" t="s">
        <v>206</v>
      </c>
      <c r="B21" s="67"/>
      <c r="C21" s="66"/>
      <c r="D21" s="65"/>
      <c r="E21" s="66"/>
      <c r="F21" s="67"/>
      <c r="G21" s="66"/>
      <c r="H21" s="67"/>
      <c r="I21" s="66"/>
    </row>
    <row r="22" spans="1:17" ht="24" customHeight="1">
      <c r="A22" s="58" t="s">
        <v>239</v>
      </c>
      <c r="B22" s="67"/>
      <c r="C22" s="68"/>
      <c r="D22" s="65"/>
      <c r="E22" s="66"/>
      <c r="F22" s="67"/>
      <c r="G22" s="68"/>
      <c r="H22" s="67"/>
      <c r="I22" s="68"/>
    </row>
    <row r="23" spans="1:17" ht="24" customHeight="1">
      <c r="A23" s="58" t="s">
        <v>214</v>
      </c>
      <c r="B23" s="67"/>
      <c r="C23" s="68"/>
      <c r="D23" s="74"/>
      <c r="E23" s="66"/>
      <c r="F23" s="67"/>
      <c r="G23" s="68"/>
      <c r="H23" s="67"/>
      <c r="I23" s="68"/>
    </row>
    <row r="24" spans="1:17" ht="24" customHeight="1">
      <c r="A24" s="58" t="s">
        <v>215</v>
      </c>
      <c r="B24" s="67"/>
      <c r="C24" s="68"/>
      <c r="D24" s="69"/>
      <c r="E24" s="66"/>
      <c r="F24" s="67"/>
      <c r="G24" s="68"/>
      <c r="H24" s="75"/>
      <c r="I24" s="68"/>
    </row>
    <row r="25" spans="1:17" ht="24" customHeight="1">
      <c r="A25" s="58" t="s">
        <v>69</v>
      </c>
      <c r="B25" s="70"/>
      <c r="C25" s="66"/>
      <c r="D25" s="70"/>
      <c r="E25" s="66"/>
      <c r="F25" s="70"/>
      <c r="G25" s="66"/>
      <c r="H25" s="70"/>
      <c r="I25" s="66"/>
    </row>
    <row r="26" spans="1:17" ht="24" customHeight="1">
      <c r="A26" s="58" t="s">
        <v>70</v>
      </c>
      <c r="B26" s="70"/>
      <c r="C26" s="66"/>
      <c r="D26" s="70"/>
      <c r="E26" s="66"/>
      <c r="F26" s="70"/>
      <c r="G26" s="66"/>
      <c r="H26" s="70"/>
      <c r="I26" s="66"/>
    </row>
    <row r="27" spans="1:17" ht="20.100000000000001" customHeight="1">
      <c r="A27" s="71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</sheetData>
  <mergeCells count="25">
    <mergeCell ref="A1:D1"/>
    <mergeCell ref="B6:C6"/>
    <mergeCell ref="F6:G6"/>
    <mergeCell ref="H7:I7"/>
    <mergeCell ref="H6:I6"/>
    <mergeCell ref="B7:C7"/>
    <mergeCell ref="F7:G7"/>
    <mergeCell ref="B8:C8"/>
    <mergeCell ref="F8:G8"/>
    <mergeCell ref="H9:I9"/>
    <mergeCell ref="H8:I8"/>
    <mergeCell ref="B3:I3"/>
    <mergeCell ref="F4:G4"/>
    <mergeCell ref="H4:I4"/>
    <mergeCell ref="F5:G5"/>
    <mergeCell ref="B5:C5"/>
    <mergeCell ref="H5:I5"/>
    <mergeCell ref="B9:C9"/>
    <mergeCell ref="F9:G9"/>
    <mergeCell ref="H10:I10"/>
    <mergeCell ref="B11:C11"/>
    <mergeCell ref="F11:G11"/>
    <mergeCell ref="B10:C10"/>
    <mergeCell ref="F10:G10"/>
    <mergeCell ref="H11:I11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観測井一覧表(変更済)</vt:lpstr>
      <vt:lpstr>一覧表</vt:lpstr>
      <vt:lpstr>一覧表 (2)</vt:lpstr>
      <vt:lpstr>一覧表 (3)</vt:lpstr>
      <vt:lpstr>一覧表 (4)</vt:lpstr>
      <vt:lpstr>イオン計算表</vt:lpstr>
      <vt:lpstr>イオン計算表 (2)</vt:lpstr>
      <vt:lpstr>イオン計算表 (3)</vt:lpstr>
      <vt:lpstr>イオン計算表 (4)</vt:lpstr>
      <vt:lpstr>イオン計算表!Print_Area</vt:lpstr>
      <vt:lpstr>'イオン計算表 (2)'!Print_Area</vt:lpstr>
      <vt:lpstr>'イオン計算表 (3)'!Print_Area</vt:lpstr>
      <vt:lpstr>'イオン計算表 (4)'!Print_Area</vt:lpstr>
      <vt:lpstr>一覧表!Print_Area</vt:lpstr>
      <vt:lpstr>'一覧表 (2)'!Print_Area</vt:lpstr>
      <vt:lpstr>'一覧表 (3)'!Print_Area</vt:lpstr>
      <vt:lpstr>'一覧表 (4)'!Print_Area</vt:lpstr>
      <vt:lpstr>'観測井一覧表(変更済)'!Print_Area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水谷光太郎</cp:lastModifiedBy>
  <cp:lastPrinted>2020-05-15T05:22:46Z</cp:lastPrinted>
  <dcterms:created xsi:type="dcterms:W3CDTF">1998-04-16T15:53:47Z</dcterms:created>
  <dcterms:modified xsi:type="dcterms:W3CDTF">2024-07-17T06:07:30Z</dcterms:modified>
</cp:coreProperties>
</file>